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bookViews>
    <workbookView xWindow="0" yWindow="0" windowWidth="19200" windowHeight="6345" tabRatio="500"/>
  </bookViews>
  <sheets>
    <sheet name="Буча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5" i="1"/>
  <c r="F40" i="1" l="1"/>
  <c r="F56" i="2"/>
  <c r="F45" i="2"/>
  <c r="F44" i="2"/>
  <c r="F43" i="2"/>
  <c r="C42" i="2"/>
  <c r="F42" i="2" s="1"/>
  <c r="C41" i="2"/>
  <c r="F41" i="2" s="1"/>
  <c r="H40" i="2"/>
  <c r="C40" i="2"/>
  <c r="F40" i="2" s="1"/>
  <c r="C39" i="2"/>
  <c r="F39" i="2" s="1"/>
  <c r="H38" i="2"/>
  <c r="C38" i="2"/>
  <c r="F38" i="2" s="1"/>
  <c r="H37" i="2"/>
  <c r="H47" i="2" s="1"/>
  <c r="F37" i="2"/>
  <c r="F47" i="2" s="1"/>
  <c r="G48" i="2" s="1"/>
  <c r="F36" i="2"/>
  <c r="C32" i="2"/>
  <c r="C29" i="2"/>
  <c r="C31" i="2" s="1"/>
  <c r="C33" i="2" s="1"/>
  <c r="C23" i="2"/>
  <c r="C25" i="2" s="1"/>
  <c r="C20" i="2"/>
  <c r="C16" i="2"/>
  <c r="C15" i="2"/>
  <c r="C17" i="2" s="1"/>
  <c r="C13" i="2"/>
  <c r="C7" i="2"/>
  <c r="C9" i="2" s="1"/>
  <c r="C4" i="2"/>
  <c r="C6" i="2" s="1"/>
</calcChain>
</file>

<file path=xl/sharedStrings.xml><?xml version="1.0" encoding="utf-8"?>
<sst xmlns="http://schemas.openxmlformats.org/spreadsheetml/2006/main" count="172" uniqueCount="111">
  <si>
    <t>№ з/п</t>
  </si>
  <si>
    <t>Найменування робіт</t>
  </si>
  <si>
    <t>Од. виміру</t>
  </si>
  <si>
    <t>кількість</t>
  </si>
  <si>
    <t>Демонтаж перегородок з керам. Блока. б120мм Н3,83м</t>
  </si>
  <si>
    <t>м2</t>
  </si>
  <si>
    <t>Демонтаж перегородок из керам. Блока. б250мм Н3,83м</t>
  </si>
  <si>
    <t>Вивоз будівельного сміття а/с 10т</t>
  </si>
  <si>
    <t>автом.</t>
  </si>
  <si>
    <t xml:space="preserve">Розширення дверних отворів в перег. З керам. Блоку </t>
  </si>
  <si>
    <t>м2/шт</t>
  </si>
  <si>
    <t xml:space="preserve">Пробивка дверного отвору в перегородці з керам. Блоку </t>
  </si>
  <si>
    <t>Влаштування перемичок з кутиків при розширенні та влаштуванні нових дверних отворів в стінах с керам. Блоків (проєми до 900мм)</t>
  </si>
  <si>
    <t>шт</t>
  </si>
  <si>
    <t>Рубка бетону відкосу на стелі</t>
  </si>
  <si>
    <t>м3</t>
  </si>
  <si>
    <t xml:space="preserve">Влаштування бетонної стяжки С12/15 б=65мм </t>
  </si>
  <si>
    <t>Армування стяжки композитными сітками ф3мм 100*100мм</t>
  </si>
  <si>
    <t xml:space="preserve">Обшивка стін по системі С623, шаг проф. 400мм без утепл. 1шари г/к </t>
  </si>
  <si>
    <t>Обшивка відкосів по системі С611 (перлфікс)</t>
  </si>
  <si>
    <t>Устройство перегородок по системі С111, шаг проф. 400мм CW75 з утепл.</t>
  </si>
  <si>
    <r>
      <rPr>
        <sz val="11"/>
        <color theme="1"/>
        <rFont val="Calibri"/>
        <family val="2"/>
        <charset val="1"/>
      </rPr>
      <t xml:space="preserve">Монтаж дверей ОМіС Класика ПГ </t>
    </r>
    <r>
      <rPr>
        <sz val="11"/>
        <color theme="1"/>
        <rFont val="Calibri"/>
        <family val="2"/>
        <charset val="204"/>
      </rPr>
      <t xml:space="preserve">700-800мм </t>
    </r>
    <r>
      <rPr>
        <sz val="11"/>
        <color theme="1"/>
        <rFont val="Calibri"/>
        <family val="2"/>
        <charset val="1"/>
      </rPr>
      <t xml:space="preserve">з фарбуванням в колір замовника, з встановленням фурнітури та лиштви.  </t>
    </r>
  </si>
  <si>
    <t>Встановлення перфокутів</t>
  </si>
  <si>
    <t>м</t>
  </si>
  <si>
    <t>Влаштування залізобетонних конструкцій С12/15, арм. Сітка 100х100 ф10мм (новий ганок за кресленням)</t>
  </si>
  <si>
    <r>
      <rPr>
        <sz val="11"/>
        <color theme="1"/>
        <rFont val="Calibri"/>
        <family val="2"/>
        <charset val="1"/>
      </rPr>
      <t xml:space="preserve">Засипка пазух відсівом з пошаровим  трамбуванням </t>
    </r>
    <r>
      <rPr>
        <sz val="11"/>
        <color theme="1"/>
        <rFont val="Calibri"/>
        <family val="2"/>
        <charset val="204"/>
      </rPr>
      <t>(новий ганок за кресленням)</t>
    </r>
  </si>
  <si>
    <t>Поклейка склохолста на стіни на клей Бостік</t>
  </si>
  <si>
    <t>Грунтування стін</t>
  </si>
  <si>
    <t>Грунтування підлоги</t>
  </si>
  <si>
    <t>Шпаклівка стін фінішная по гкк під фарбування</t>
  </si>
  <si>
    <t>Шпаклівка стін фінішная по склохолсту по гкк під фарбування</t>
  </si>
  <si>
    <t>Укладання плитки формату 600х600 на підлоги з підрізками з затиранням швів</t>
  </si>
  <si>
    <r>
      <rPr>
        <sz val="11"/>
        <color theme="1"/>
        <rFont val="Calibri"/>
        <family val="2"/>
        <charset val="1"/>
      </rPr>
      <t xml:space="preserve">Укладання плитки формату 300х300 на підлоги з підрізками </t>
    </r>
    <r>
      <rPr>
        <sz val="11"/>
        <color theme="1"/>
        <rFont val="Calibri"/>
        <family val="2"/>
        <charset val="204"/>
      </rPr>
      <t>з затиранням швів</t>
    </r>
  </si>
  <si>
    <r>
      <rPr>
        <sz val="11"/>
        <color theme="1"/>
        <rFont val="Calibri"/>
        <family val="2"/>
        <charset val="1"/>
      </rPr>
      <t xml:space="preserve">Укладання плитки формату 250х400 на стіни з підрізками </t>
    </r>
    <r>
      <rPr>
        <sz val="11"/>
        <color theme="1"/>
        <rFont val="Calibri"/>
        <family val="2"/>
        <charset val="204"/>
      </rPr>
      <t>з затиранням швів</t>
    </r>
  </si>
  <si>
    <r>
      <rPr>
        <sz val="11"/>
        <color theme="1"/>
        <rFont val="Calibri"/>
        <family val="2"/>
        <charset val="1"/>
      </rPr>
      <t xml:space="preserve">Укладання плитки формату 100х200 на стіни з підрізками </t>
    </r>
    <r>
      <rPr>
        <sz val="11"/>
        <color theme="1"/>
        <rFont val="Calibri"/>
        <family val="2"/>
        <charset val="204"/>
      </rPr>
      <t>з затиранням швів</t>
    </r>
  </si>
  <si>
    <r>
      <rPr>
        <sz val="11"/>
        <color theme="1"/>
        <rFont val="Calibri"/>
        <family val="2"/>
        <charset val="1"/>
      </rPr>
      <t xml:space="preserve">Укладання плитки формату 600х300 на новий Ганок з підрізками </t>
    </r>
    <r>
      <rPr>
        <sz val="11"/>
        <color theme="1"/>
        <rFont val="Calibri"/>
        <family val="2"/>
        <charset val="204"/>
      </rPr>
      <t>з затиранням швів</t>
    </r>
  </si>
  <si>
    <t>Укладання плитки на відкоси з підрізкою</t>
  </si>
  <si>
    <t>м.п.</t>
  </si>
  <si>
    <t>Виконання отворів в плитці</t>
  </si>
  <si>
    <t>Фарбування гкл стін в-е составами за 2рази (тех приміщєння)</t>
  </si>
  <si>
    <t>Фарбування гкл стін в-е составами за 3рази (Т.Зал)</t>
  </si>
  <si>
    <r>
      <rPr>
        <sz val="11"/>
        <color theme="1"/>
        <rFont val="Calibri"/>
        <family val="2"/>
        <charset val="1"/>
      </rPr>
      <t xml:space="preserve">Фарбування бетонних стель в-е составами </t>
    </r>
    <r>
      <rPr>
        <sz val="11"/>
        <color theme="1"/>
        <rFont val="Calibri"/>
        <family val="2"/>
        <charset val="204"/>
      </rPr>
      <t xml:space="preserve"> за 2 рази (тех приміщєння)</t>
    </r>
  </si>
  <si>
    <t>Фарбування бетонних стель в-е составами за 3 рази (Т.Зал)</t>
  </si>
  <si>
    <t>Монтаж стель з пластику</t>
  </si>
  <si>
    <t>Монтаж стель армстронг</t>
  </si>
  <si>
    <t xml:space="preserve"> </t>
  </si>
  <si>
    <t>Торговий зал</t>
  </si>
  <si>
    <t>Демонтаж перегородок из керам. Блока б120мм</t>
  </si>
  <si>
    <t>Высота</t>
  </si>
  <si>
    <t>Площадь</t>
  </si>
  <si>
    <t>Демонтаж перегородок из керам. Блока б250мм</t>
  </si>
  <si>
    <t>Рубка бетону ТЗ 1,5*0,4*0,15</t>
  </si>
  <si>
    <t>фальшстены С623 шаг 400 1слоя г/к</t>
  </si>
  <si>
    <t xml:space="preserve">длина фальшстен </t>
  </si>
  <si>
    <t>Высота фальшстен</t>
  </si>
  <si>
    <t>Площадь фальшстен (без вычетом проемов)</t>
  </si>
  <si>
    <t>Площадь проемов</t>
  </si>
  <si>
    <t>Площа фальшстін за вичетом проємів</t>
  </si>
  <si>
    <t>А</t>
  </si>
  <si>
    <t>Фальшстені по С611 (відкоси) ТЗ</t>
  </si>
  <si>
    <t>Відкоси вікон</t>
  </si>
  <si>
    <t>В</t>
  </si>
  <si>
    <t>відкоси дверей</t>
  </si>
  <si>
    <t>Перегородки С111 ТЗ шаг 400</t>
  </si>
  <si>
    <t>Довжина</t>
  </si>
  <si>
    <t>висота</t>
  </si>
  <si>
    <t>Площа в  ТЗ</t>
  </si>
  <si>
    <t>Б</t>
  </si>
  <si>
    <t>Тех помещения</t>
  </si>
  <si>
    <t>Перегородки С111 шаг 400</t>
  </si>
  <si>
    <t>Площа Тех пом.</t>
  </si>
  <si>
    <t>площа отворів</t>
  </si>
  <si>
    <t>Чиста площа перегородок</t>
  </si>
  <si>
    <t>Фальшстені по С623  тех пом</t>
  </si>
  <si>
    <t>пом</t>
  </si>
  <si>
    <t>Н</t>
  </si>
  <si>
    <t>S</t>
  </si>
  <si>
    <t>вычет проемов</t>
  </si>
  <si>
    <t>сух скл</t>
  </si>
  <si>
    <t>табмур</t>
  </si>
  <si>
    <t>коридор</t>
  </si>
  <si>
    <t>офис</t>
  </si>
  <si>
    <t>мойка</t>
  </si>
  <si>
    <t>раздев</t>
  </si>
  <si>
    <t>с/у</t>
  </si>
  <si>
    <t>заготовк</t>
  </si>
  <si>
    <t>разделка</t>
  </si>
  <si>
    <t>всего</t>
  </si>
  <si>
    <t>Фальшстені по С611 (відкоси) тех пом</t>
  </si>
  <si>
    <t>Крыльцо</t>
  </si>
  <si>
    <t>9,33м2</t>
  </si>
  <si>
    <t>подпорные стенки Н650</t>
  </si>
  <si>
    <t>1,13м2*0,65= 0,74м3</t>
  </si>
  <si>
    <t>ступени</t>
  </si>
  <si>
    <t>0,28м2*3*0,3=0,26м3</t>
  </si>
  <si>
    <t>Крышка</t>
  </si>
  <si>
    <t>7,361м2*0,1=0,736м3</t>
  </si>
  <si>
    <t>Армосетка ф10мм 150*150 А400с</t>
  </si>
  <si>
    <t>8м.п.*0,65+3*0,35*3=1,82м2</t>
  </si>
  <si>
    <t>откосы тех. Пом.</t>
  </si>
  <si>
    <t>двери</t>
  </si>
  <si>
    <t>0,885м * 2,8м.п. = 2,48м2</t>
  </si>
  <si>
    <t>двери вх зад</t>
  </si>
  <si>
    <t>2,04м2</t>
  </si>
  <si>
    <t>сумма 5,92м2</t>
  </si>
  <si>
    <t>окно каб</t>
  </si>
  <si>
    <t>1,4м2</t>
  </si>
  <si>
    <t>ВСЬОГО</t>
  </si>
  <si>
    <t>Ціна</t>
  </si>
  <si>
    <t>Сума</t>
  </si>
  <si>
    <t>Ремонт комерційного приміщення м.Буча, Основні види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</si>
</sst>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5" x14ac:knownFonts="1">
    <font>
      <sz val="11"/>
      <color theme="1"/>
      <name val="Calibri"/>
      <family val="2"/>
      <charset val="1"/>
    </font>
    <font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u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rgb="FFFFFFCC"/>
      </patternFill>
    </fill>
    <fill>
      <patternFill patternType="solid">
        <fgColor theme="9" tint="0.39988402966399123"/>
        <bgColor rgb="FF92D050"/>
      </patternFill>
    </fill>
    <fill>
      <patternFill patternType="solid">
        <fgColor rgb="FF92D050"/>
        <bgColor rgb="FFA9D18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0" fillId="2" borderId="0" xfId="0" applyFont="1" applyFill="1" applyAlignment="1" applyProtection="1"/>
    <xf numFmtId="0" fontId="0" fillId="2" borderId="0" xfId="0" applyFont="1" applyFill="1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0" fillId="3" borderId="0" xfId="0" applyFill="1" applyAlignment="1" applyProtection="1"/>
    <xf numFmtId="0" fontId="0" fillId="2" borderId="0" xfId="0" applyFill="1" applyAlignment="1" applyProtection="1">
      <alignment horizontal="right"/>
    </xf>
    <xf numFmtId="0" fontId="0" fillId="4" borderId="0" xfId="0" applyFill="1" applyAlignment="1" applyProtection="1"/>
    <xf numFmtId="0" fontId="4" fillId="0" borderId="0" xfId="0" applyFont="1" applyAlignment="1" applyProtection="1"/>
    <xf numFmtId="164" fontId="0" fillId="0" borderId="0" xfId="0" applyNumberFormat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wrapText="1"/>
    </xf>
    <xf numFmtId="164" fontId="0" fillId="0" borderId="3" xfId="0" applyNumberForma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60" zoomScaleNormal="60" workbookViewId="0">
      <selection activeCell="N33" sqref="N33"/>
    </sheetView>
  </sheetViews>
  <sheetFormatPr defaultColWidth="8.5703125" defaultRowHeight="15" x14ac:dyDescent="0.25"/>
  <cols>
    <col min="1" max="1" width="9.140625" style="1" customWidth="1"/>
    <col min="2" max="2" width="80.85546875" style="1" customWidth="1"/>
    <col min="3" max="3" width="10.42578125" style="1" customWidth="1"/>
    <col min="4" max="4" width="11.140625" style="1" customWidth="1"/>
    <col min="5" max="5" width="10.85546875" style="1" customWidth="1"/>
    <col min="6" max="6" width="42.7109375" style="17" customWidth="1"/>
    <col min="16379" max="16384" width="11.5703125" customWidth="1"/>
  </cols>
  <sheetData>
    <row r="1" spans="1:12" ht="36.6" customHeight="1" x14ac:dyDescent="0.25">
      <c r="A1" s="25" t="s">
        <v>110</v>
      </c>
      <c r="B1" s="25"/>
      <c r="C1" s="25"/>
      <c r="D1" s="25"/>
    </row>
    <row r="2" spans="1:12" ht="9.9499999999999993" customHeight="1" x14ac:dyDescent="0.25">
      <c r="A2" s="26"/>
      <c r="B2" s="26"/>
      <c r="C2" s="26"/>
      <c r="D2" s="26"/>
    </row>
    <row r="3" spans="1:12" s="4" customFormat="1" ht="36.950000000000003" customHeight="1" x14ac:dyDescent="0.25">
      <c r="A3" s="27" t="s">
        <v>0</v>
      </c>
      <c r="B3" s="27" t="s">
        <v>1</v>
      </c>
      <c r="C3" s="27" t="s">
        <v>2</v>
      </c>
      <c r="D3" s="27" t="s">
        <v>3</v>
      </c>
      <c r="E3" s="21" t="s">
        <v>108</v>
      </c>
      <c r="F3" s="23" t="s">
        <v>109</v>
      </c>
      <c r="K3" s="5"/>
      <c r="L3" s="5"/>
    </row>
    <row r="4" spans="1:12" s="4" customFormat="1" x14ac:dyDescent="0.25">
      <c r="A4" s="27"/>
      <c r="B4" s="27"/>
      <c r="C4" s="27"/>
      <c r="D4" s="27"/>
      <c r="E4" s="22"/>
      <c r="F4" s="24"/>
      <c r="K4" s="5"/>
      <c r="L4" s="5"/>
    </row>
    <row r="5" spans="1:12" x14ac:dyDescent="0.25">
      <c r="A5" s="6">
        <v>1</v>
      </c>
      <c r="B5" s="7" t="s">
        <v>4</v>
      </c>
      <c r="C5" s="3" t="s">
        <v>5</v>
      </c>
      <c r="D5" s="8">
        <v>48.71</v>
      </c>
      <c r="E5" s="6">
        <v>140</v>
      </c>
      <c r="F5" s="18">
        <f>E5*D5</f>
        <v>6819.4000000000005</v>
      </c>
    </row>
    <row r="6" spans="1:12" x14ac:dyDescent="0.25">
      <c r="A6" s="6">
        <v>2</v>
      </c>
      <c r="B6" s="7" t="s">
        <v>6</v>
      </c>
      <c r="C6" s="3" t="s">
        <v>5</v>
      </c>
      <c r="D6" s="8">
        <v>3.98</v>
      </c>
      <c r="E6" s="6">
        <v>180</v>
      </c>
      <c r="F6" s="18">
        <f t="shared" ref="F6:F38" si="0">E6*D6</f>
        <v>716.4</v>
      </c>
    </row>
    <row r="7" spans="1:12" x14ac:dyDescent="0.25">
      <c r="A7" s="6">
        <v>3</v>
      </c>
      <c r="B7" s="7" t="s">
        <v>7</v>
      </c>
      <c r="C7" s="1" t="s">
        <v>8</v>
      </c>
      <c r="D7" s="8">
        <v>3</v>
      </c>
      <c r="E7" s="6">
        <v>4600</v>
      </c>
      <c r="F7" s="18">
        <f t="shared" si="0"/>
        <v>13800</v>
      </c>
    </row>
    <row r="8" spans="1:12" x14ac:dyDescent="0.25">
      <c r="A8" s="6">
        <v>4</v>
      </c>
      <c r="B8" s="7" t="s">
        <v>9</v>
      </c>
      <c r="C8" s="3" t="s">
        <v>10</v>
      </c>
      <c r="D8" s="8">
        <v>0.23</v>
      </c>
      <c r="E8" s="6">
        <v>1100</v>
      </c>
      <c r="F8" s="18">
        <f t="shared" si="0"/>
        <v>253</v>
      </c>
      <c r="G8" s="5"/>
    </row>
    <row r="9" spans="1:12" x14ac:dyDescent="0.25">
      <c r="A9" s="6">
        <v>5</v>
      </c>
      <c r="B9" s="7" t="s">
        <v>11</v>
      </c>
      <c r="C9" s="3" t="s">
        <v>10</v>
      </c>
      <c r="D9" s="8">
        <v>1.98</v>
      </c>
      <c r="E9" s="6">
        <v>350</v>
      </c>
      <c r="F9" s="18">
        <f t="shared" si="0"/>
        <v>693</v>
      </c>
    </row>
    <row r="10" spans="1:12" ht="30" x14ac:dyDescent="0.25">
      <c r="A10" s="6">
        <v>6</v>
      </c>
      <c r="B10" s="7" t="s">
        <v>12</v>
      </c>
      <c r="C10" s="3" t="s">
        <v>13</v>
      </c>
      <c r="D10" s="8">
        <v>2</v>
      </c>
      <c r="E10" s="6">
        <v>700</v>
      </c>
      <c r="F10" s="18">
        <f t="shared" si="0"/>
        <v>1400</v>
      </c>
    </row>
    <row r="11" spans="1:12" x14ac:dyDescent="0.25">
      <c r="A11" s="6">
        <v>7</v>
      </c>
      <c r="B11" s="7" t="s">
        <v>14</v>
      </c>
      <c r="C11" s="3" t="s">
        <v>15</v>
      </c>
      <c r="D11" s="8">
        <v>0.09</v>
      </c>
      <c r="E11" s="6">
        <v>1360</v>
      </c>
      <c r="F11" s="18">
        <f t="shared" si="0"/>
        <v>122.39999999999999</v>
      </c>
    </row>
    <row r="12" spans="1:12" x14ac:dyDescent="0.25">
      <c r="A12" s="6">
        <v>8</v>
      </c>
      <c r="B12" s="7" t="s">
        <v>16</v>
      </c>
      <c r="C12" s="8" t="s">
        <v>5</v>
      </c>
      <c r="D12" s="8">
        <v>266</v>
      </c>
      <c r="E12" s="6">
        <v>270</v>
      </c>
      <c r="F12" s="18">
        <f t="shared" si="0"/>
        <v>71820</v>
      </c>
    </row>
    <row r="13" spans="1:12" x14ac:dyDescent="0.25">
      <c r="A13" s="6">
        <v>9</v>
      </c>
      <c r="B13" s="7" t="s">
        <v>17</v>
      </c>
      <c r="C13" s="8" t="s">
        <v>5</v>
      </c>
      <c r="D13" s="8">
        <v>266</v>
      </c>
      <c r="E13" s="6">
        <v>70</v>
      </c>
      <c r="F13" s="18">
        <f t="shared" si="0"/>
        <v>18620</v>
      </c>
    </row>
    <row r="14" spans="1:12" x14ac:dyDescent="0.25">
      <c r="A14" s="6">
        <v>10</v>
      </c>
      <c r="B14" s="7" t="s">
        <v>18</v>
      </c>
      <c r="C14" s="8" t="s">
        <v>5</v>
      </c>
      <c r="D14" s="8">
        <v>503</v>
      </c>
      <c r="E14" s="6">
        <v>250</v>
      </c>
      <c r="F14" s="18">
        <f t="shared" si="0"/>
        <v>125750</v>
      </c>
    </row>
    <row r="15" spans="1:12" x14ac:dyDescent="0.25">
      <c r="A15" s="6">
        <v>11</v>
      </c>
      <c r="B15" s="7" t="s">
        <v>19</v>
      </c>
      <c r="C15" s="8" t="s">
        <v>5</v>
      </c>
      <c r="D15" s="8">
        <v>9.7200000000000006</v>
      </c>
      <c r="E15" s="6">
        <v>250</v>
      </c>
      <c r="F15" s="18">
        <f t="shared" si="0"/>
        <v>2430</v>
      </c>
    </row>
    <row r="16" spans="1:12" x14ac:dyDescent="0.25">
      <c r="A16" s="6">
        <v>12</v>
      </c>
      <c r="B16" s="7" t="s">
        <v>20</v>
      </c>
      <c r="C16" s="8" t="s">
        <v>5</v>
      </c>
      <c r="D16" s="8">
        <v>121.2</v>
      </c>
      <c r="E16" s="6">
        <v>460</v>
      </c>
      <c r="F16" s="18">
        <f t="shared" si="0"/>
        <v>55752</v>
      </c>
    </row>
    <row r="17" spans="1:6" ht="30" x14ac:dyDescent="0.25">
      <c r="A17" s="6">
        <v>13</v>
      </c>
      <c r="B17" s="7" t="s">
        <v>21</v>
      </c>
      <c r="C17" s="8" t="s">
        <v>13</v>
      </c>
      <c r="D17" s="8">
        <v>8</v>
      </c>
      <c r="E17" s="6">
        <v>1100</v>
      </c>
      <c r="F17" s="18">
        <f t="shared" si="0"/>
        <v>8800</v>
      </c>
    </row>
    <row r="18" spans="1:6" x14ac:dyDescent="0.25">
      <c r="A18" s="6">
        <v>14</v>
      </c>
      <c r="B18" s="7" t="s">
        <v>22</v>
      </c>
      <c r="C18" s="8" t="s">
        <v>23</v>
      </c>
      <c r="D18" s="8">
        <v>180</v>
      </c>
      <c r="E18" s="6">
        <v>25</v>
      </c>
      <c r="F18" s="18">
        <f t="shared" si="0"/>
        <v>4500</v>
      </c>
    </row>
    <row r="19" spans="1:6" ht="30" x14ac:dyDescent="0.25">
      <c r="A19" s="6">
        <v>15</v>
      </c>
      <c r="B19" s="7" t="s">
        <v>24</v>
      </c>
      <c r="C19" s="8" t="s">
        <v>15</v>
      </c>
      <c r="D19" s="8">
        <v>2</v>
      </c>
      <c r="E19" s="6">
        <v>4600</v>
      </c>
      <c r="F19" s="18">
        <f t="shared" si="0"/>
        <v>9200</v>
      </c>
    </row>
    <row r="20" spans="1:6" x14ac:dyDescent="0.25">
      <c r="A20" s="6">
        <v>16</v>
      </c>
      <c r="B20" s="7" t="s">
        <v>25</v>
      </c>
      <c r="C20" s="8" t="s">
        <v>15</v>
      </c>
      <c r="D20" s="8">
        <v>3.8</v>
      </c>
      <c r="E20" s="6">
        <v>560</v>
      </c>
      <c r="F20" s="18">
        <f t="shared" si="0"/>
        <v>2128</v>
      </c>
    </row>
    <row r="21" spans="1:6" x14ac:dyDescent="0.25">
      <c r="A21" s="6">
        <v>17</v>
      </c>
      <c r="B21" s="7" t="s">
        <v>26</v>
      </c>
      <c r="C21" s="8" t="s">
        <v>5</v>
      </c>
      <c r="D21" s="8">
        <v>397.36</v>
      </c>
      <c r="E21" s="6">
        <v>100</v>
      </c>
      <c r="F21" s="18">
        <f t="shared" si="0"/>
        <v>39736</v>
      </c>
    </row>
    <row r="22" spans="1:6" x14ac:dyDescent="0.25">
      <c r="A22" s="6">
        <v>18</v>
      </c>
      <c r="B22" s="7" t="s">
        <v>27</v>
      </c>
      <c r="C22" s="8" t="s">
        <v>5</v>
      </c>
      <c r="D22" s="8">
        <v>1382.46</v>
      </c>
      <c r="E22" s="6">
        <v>20</v>
      </c>
      <c r="F22" s="18">
        <f t="shared" si="0"/>
        <v>27649.200000000001</v>
      </c>
    </row>
    <row r="23" spans="1:6" x14ac:dyDescent="0.25">
      <c r="A23" s="6">
        <v>19</v>
      </c>
      <c r="B23" s="7" t="s">
        <v>28</v>
      </c>
      <c r="C23" s="8" t="s">
        <v>5</v>
      </c>
      <c r="D23" s="8">
        <v>520.48</v>
      </c>
      <c r="E23" s="6">
        <v>20</v>
      </c>
      <c r="F23" s="18">
        <f t="shared" si="0"/>
        <v>10409.6</v>
      </c>
    </row>
    <row r="24" spans="1:6" x14ac:dyDescent="0.25">
      <c r="A24" s="6">
        <v>20</v>
      </c>
      <c r="B24" s="7" t="s">
        <v>29</v>
      </c>
      <c r="C24" s="8" t="s">
        <v>5</v>
      </c>
      <c r="D24" s="8">
        <v>325.5</v>
      </c>
      <c r="E24" s="6">
        <v>190</v>
      </c>
      <c r="F24" s="18">
        <f t="shared" si="0"/>
        <v>61845</v>
      </c>
    </row>
    <row r="25" spans="1:6" x14ac:dyDescent="0.25">
      <c r="A25" s="6">
        <v>21</v>
      </c>
      <c r="B25" s="7" t="s">
        <v>30</v>
      </c>
      <c r="C25" s="8" t="s">
        <v>5</v>
      </c>
      <c r="D25" s="8">
        <v>397.36</v>
      </c>
      <c r="E25" s="6">
        <v>190</v>
      </c>
      <c r="F25" s="18">
        <f t="shared" si="0"/>
        <v>75498.400000000009</v>
      </c>
    </row>
    <row r="26" spans="1:6" x14ac:dyDescent="0.25">
      <c r="A26" s="6">
        <v>22</v>
      </c>
      <c r="B26" s="7" t="s">
        <v>31</v>
      </c>
      <c r="C26" s="8" t="s">
        <v>5</v>
      </c>
      <c r="D26" s="8">
        <v>139.69999999999999</v>
      </c>
      <c r="E26" s="6">
        <v>525</v>
      </c>
      <c r="F26" s="18">
        <f t="shared" si="0"/>
        <v>73342.5</v>
      </c>
    </row>
    <row r="27" spans="1:6" x14ac:dyDescent="0.25">
      <c r="A27" s="6">
        <v>23</v>
      </c>
      <c r="B27" s="7" t="s">
        <v>32</v>
      </c>
      <c r="C27" s="8" t="s">
        <v>5</v>
      </c>
      <c r="D27" s="8">
        <v>106.14</v>
      </c>
      <c r="E27" s="6">
        <v>525</v>
      </c>
      <c r="F27" s="18">
        <f t="shared" si="0"/>
        <v>55723.5</v>
      </c>
    </row>
    <row r="28" spans="1:6" x14ac:dyDescent="0.25">
      <c r="A28" s="6">
        <v>24</v>
      </c>
      <c r="B28" s="7" t="s">
        <v>33</v>
      </c>
      <c r="C28" s="8" t="s">
        <v>5</v>
      </c>
      <c r="D28" s="8">
        <v>64.8</v>
      </c>
      <c r="E28" s="6">
        <v>620</v>
      </c>
      <c r="F28" s="18">
        <f t="shared" si="0"/>
        <v>40176</v>
      </c>
    </row>
    <row r="29" spans="1:6" x14ac:dyDescent="0.25">
      <c r="A29" s="6">
        <v>25</v>
      </c>
      <c r="B29" s="7" t="s">
        <v>34</v>
      </c>
      <c r="C29" s="8" t="s">
        <v>5</v>
      </c>
      <c r="D29" s="8">
        <v>81.78</v>
      </c>
      <c r="E29" s="6">
        <v>620</v>
      </c>
      <c r="F29" s="18">
        <f t="shared" si="0"/>
        <v>50703.6</v>
      </c>
    </row>
    <row r="30" spans="1:6" x14ac:dyDescent="0.25">
      <c r="A30" s="6">
        <v>26</v>
      </c>
      <c r="B30" s="7" t="s">
        <v>35</v>
      </c>
      <c r="C30" s="8" t="s">
        <v>5</v>
      </c>
      <c r="D30" s="8">
        <v>14.4</v>
      </c>
      <c r="E30" s="6">
        <v>525</v>
      </c>
      <c r="F30" s="18">
        <f t="shared" si="0"/>
        <v>7560</v>
      </c>
    </row>
    <row r="31" spans="1:6" x14ac:dyDescent="0.25">
      <c r="A31" s="6">
        <v>27</v>
      </c>
      <c r="B31" s="7" t="s">
        <v>36</v>
      </c>
      <c r="C31" s="8" t="s">
        <v>37</v>
      </c>
      <c r="D31" s="8">
        <v>50</v>
      </c>
      <c r="E31" s="6">
        <v>340</v>
      </c>
      <c r="F31" s="18">
        <f t="shared" si="0"/>
        <v>17000</v>
      </c>
    </row>
    <row r="32" spans="1:6" x14ac:dyDescent="0.25">
      <c r="A32" s="6">
        <v>28</v>
      </c>
      <c r="B32" s="9" t="s">
        <v>38</v>
      </c>
      <c r="C32" s="8" t="s">
        <v>13</v>
      </c>
      <c r="D32" s="8">
        <v>40</v>
      </c>
      <c r="E32" s="6">
        <v>130</v>
      </c>
      <c r="F32" s="18">
        <f t="shared" si="0"/>
        <v>5200</v>
      </c>
    </row>
    <row r="33" spans="1:6" x14ac:dyDescent="0.25">
      <c r="A33" s="6">
        <v>29</v>
      </c>
      <c r="B33" s="7" t="s">
        <v>39</v>
      </c>
      <c r="C33" s="8" t="s">
        <v>5</v>
      </c>
      <c r="D33" s="8">
        <v>260.10000000000002</v>
      </c>
      <c r="E33" s="6">
        <v>100</v>
      </c>
      <c r="F33" s="18">
        <f t="shared" si="0"/>
        <v>26010.000000000004</v>
      </c>
    </row>
    <row r="34" spans="1:6" x14ac:dyDescent="0.25">
      <c r="A34" s="6">
        <v>29.1</v>
      </c>
      <c r="B34" s="7" t="s">
        <v>40</v>
      </c>
      <c r="C34" s="8" t="s">
        <v>5</v>
      </c>
      <c r="D34" s="8">
        <v>431.2</v>
      </c>
      <c r="E34" s="6">
        <v>160</v>
      </c>
      <c r="F34" s="18">
        <f t="shared" si="0"/>
        <v>68992</v>
      </c>
    </row>
    <row r="35" spans="1:6" x14ac:dyDescent="0.25">
      <c r="A35" s="6">
        <v>30</v>
      </c>
      <c r="B35" s="7" t="s">
        <v>41</v>
      </c>
      <c r="C35" s="8" t="s">
        <v>5</v>
      </c>
      <c r="D35" s="8">
        <v>40.200000000000003</v>
      </c>
      <c r="E35" s="6">
        <v>110</v>
      </c>
      <c r="F35" s="18">
        <f t="shared" si="0"/>
        <v>4422</v>
      </c>
    </row>
    <row r="36" spans="1:6" x14ac:dyDescent="0.25">
      <c r="A36" s="6">
        <v>30.1</v>
      </c>
      <c r="B36" s="7" t="s">
        <v>42</v>
      </c>
      <c r="C36" s="8" t="s">
        <v>5</v>
      </c>
      <c r="D36" s="8">
        <v>157.69999999999999</v>
      </c>
      <c r="E36" s="6">
        <v>170</v>
      </c>
      <c r="F36" s="18">
        <f t="shared" si="0"/>
        <v>26808.999999999996</v>
      </c>
    </row>
    <row r="37" spans="1:6" x14ac:dyDescent="0.25">
      <c r="A37" s="6">
        <v>31</v>
      </c>
      <c r="B37" s="7" t="s">
        <v>43</v>
      </c>
      <c r="C37" s="8" t="s">
        <v>5</v>
      </c>
      <c r="D37" s="8">
        <v>5.08</v>
      </c>
      <c r="E37" s="6">
        <v>210</v>
      </c>
      <c r="F37" s="18">
        <f t="shared" si="0"/>
        <v>1066.8</v>
      </c>
    </row>
    <row r="38" spans="1:6" x14ac:dyDescent="0.25">
      <c r="A38" s="6">
        <v>32</v>
      </c>
      <c r="B38" s="7" t="s">
        <v>44</v>
      </c>
      <c r="C38" s="8" t="s">
        <v>5</v>
      </c>
      <c r="D38" s="8">
        <v>32.86</v>
      </c>
      <c r="E38" s="6">
        <v>210</v>
      </c>
      <c r="F38" s="18">
        <f t="shared" si="0"/>
        <v>6900.5999999999995</v>
      </c>
    </row>
    <row r="39" spans="1:6" x14ac:dyDescent="0.25">
      <c r="A39" s="6"/>
      <c r="B39" s="7"/>
      <c r="C39" s="8"/>
      <c r="D39" s="8"/>
      <c r="E39" s="6"/>
      <c r="F39" s="18"/>
    </row>
    <row r="40" spans="1:6" x14ac:dyDescent="0.25">
      <c r="A40" s="6"/>
      <c r="B40" s="7" t="s">
        <v>45</v>
      </c>
      <c r="C40" s="8"/>
      <c r="D40" s="19" t="s">
        <v>107</v>
      </c>
      <c r="E40" s="19"/>
      <c r="F40" s="20">
        <f>SUM(F5:F38)</f>
        <v>921848.4</v>
      </c>
    </row>
  </sheetData>
  <mergeCells count="8">
    <mergeCell ref="E3:E4"/>
    <mergeCell ref="F3:F4"/>
    <mergeCell ref="A1:D1"/>
    <mergeCell ref="A2:D2"/>
    <mergeCell ref="A3:A4"/>
    <mergeCell ref="B3:B4"/>
    <mergeCell ref="C3:C4"/>
    <mergeCell ref="D3:D4"/>
  </mergeCells>
  <pageMargins left="0.31527777777777799" right="0.27569444444444402" top="0.74791666666666701" bottom="0.74791666666666701" header="0.511811023622047" footer="0.511811023622047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zoomScale="130" zoomScaleNormal="130" workbookViewId="0">
      <selection activeCell="C15" sqref="C15"/>
    </sheetView>
  </sheetViews>
  <sheetFormatPr defaultColWidth="8.5703125" defaultRowHeight="15" x14ac:dyDescent="0.25"/>
  <cols>
    <col min="2" max="2" width="38.7109375" style="5" customWidth="1"/>
    <col min="4" max="4" width="9.140625" style="2" customWidth="1"/>
  </cols>
  <sheetData>
    <row r="2" spans="1:5" ht="18.75" x14ac:dyDescent="0.3">
      <c r="A2" s="28" t="s">
        <v>46</v>
      </c>
      <c r="B2" s="28"/>
      <c r="C2" s="28"/>
      <c r="D2" s="28"/>
    </row>
    <row r="4" spans="1:5" x14ac:dyDescent="0.25">
      <c r="A4" s="10" t="s">
        <v>47</v>
      </c>
      <c r="B4" s="10"/>
      <c r="C4" s="10">
        <f>9.691+0.343+2.045+0.639</f>
        <v>12.718</v>
      </c>
      <c r="D4" s="11" t="s">
        <v>37</v>
      </c>
    </row>
    <row r="5" spans="1:5" x14ac:dyDescent="0.25">
      <c r="B5" s="12" t="s">
        <v>48</v>
      </c>
      <c r="C5" s="5">
        <v>3.83</v>
      </c>
      <c r="D5" s="2" t="s">
        <v>23</v>
      </c>
    </row>
    <row r="6" spans="1:5" x14ac:dyDescent="0.25">
      <c r="B6" s="12" t="s">
        <v>49</v>
      </c>
      <c r="C6" s="13">
        <f>C4*C5</f>
        <v>48.709940000000003</v>
      </c>
      <c r="D6" s="2" t="s">
        <v>5</v>
      </c>
    </row>
    <row r="7" spans="1:5" x14ac:dyDescent="0.25">
      <c r="A7" s="10" t="s">
        <v>50</v>
      </c>
      <c r="B7" s="10"/>
      <c r="C7" s="10">
        <f>0.52*2</f>
        <v>1.04</v>
      </c>
      <c r="D7" s="11" t="s">
        <v>37</v>
      </c>
    </row>
    <row r="8" spans="1:5" x14ac:dyDescent="0.25">
      <c r="B8" s="12" t="s">
        <v>48</v>
      </c>
      <c r="C8" s="5">
        <v>3.83</v>
      </c>
      <c r="D8" s="2" t="s">
        <v>23</v>
      </c>
    </row>
    <row r="9" spans="1:5" x14ac:dyDescent="0.25">
      <c r="B9" s="12" t="s">
        <v>49</v>
      </c>
      <c r="C9" s="13">
        <f>C7*C8</f>
        <v>3.9832000000000001</v>
      </c>
      <c r="D9" s="2" t="s">
        <v>5</v>
      </c>
    </row>
    <row r="10" spans="1:5" x14ac:dyDescent="0.25">
      <c r="A10" s="10" t="s">
        <v>51</v>
      </c>
      <c r="B10" s="14"/>
      <c r="C10" s="13">
        <v>0.09</v>
      </c>
      <c r="D10" s="11" t="s">
        <v>15</v>
      </c>
    </row>
    <row r="12" spans="1:5" x14ac:dyDescent="0.25">
      <c r="A12" s="29" t="s">
        <v>52</v>
      </c>
      <c r="B12" s="29"/>
      <c r="C12" s="29"/>
      <c r="D12" s="29"/>
      <c r="E12" s="29"/>
    </row>
    <row r="13" spans="1:5" x14ac:dyDescent="0.25">
      <c r="A13" s="5" t="s">
        <v>53</v>
      </c>
      <c r="C13" s="5">
        <f>9.412+3.1+0.825+0.39+0.825+5.809+0.336+0.272+0.29+0.555+3.243+1.489+0.383+1.489+1.489+0.4+1.489+0.385*4+1.53*2+0.415*2</f>
        <v>37.225999999999999</v>
      </c>
      <c r="D13" s="2" t="s">
        <v>37</v>
      </c>
    </row>
    <row r="14" spans="1:5" x14ac:dyDescent="0.25">
      <c r="A14" s="5" t="s">
        <v>54</v>
      </c>
      <c r="C14" s="5">
        <v>3.8</v>
      </c>
      <c r="D14" s="2" t="s">
        <v>23</v>
      </c>
    </row>
    <row r="15" spans="1:5" x14ac:dyDescent="0.25">
      <c r="A15" s="5" t="s">
        <v>55</v>
      </c>
      <c r="C15" s="5">
        <f>C13*C14</f>
        <v>141.4588</v>
      </c>
      <c r="D15" s="2" t="s">
        <v>5</v>
      </c>
    </row>
    <row r="16" spans="1:5" x14ac:dyDescent="0.25">
      <c r="A16" s="5" t="s">
        <v>56</v>
      </c>
      <c r="C16" s="5">
        <f>0.8*2</f>
        <v>1.6</v>
      </c>
      <c r="D16" s="2" t="s">
        <v>5</v>
      </c>
    </row>
    <row r="17" spans="1:5" x14ac:dyDescent="0.25">
      <c r="A17" s="5" t="s">
        <v>57</v>
      </c>
      <c r="C17" s="13">
        <f>C15-C16</f>
        <v>139.8588</v>
      </c>
      <c r="D17" s="2" t="s">
        <v>5</v>
      </c>
      <c r="E17" s="5" t="s">
        <v>58</v>
      </c>
    </row>
    <row r="19" spans="1:5" x14ac:dyDescent="0.25">
      <c r="A19" s="10" t="s">
        <v>59</v>
      </c>
      <c r="B19" s="10"/>
      <c r="C19" s="10"/>
      <c r="D19" s="11"/>
    </row>
    <row r="20" spans="1:5" x14ac:dyDescent="0.25">
      <c r="A20" s="5" t="s">
        <v>60</v>
      </c>
      <c r="C20" s="5">
        <f>(0.31*2+0.3625)*3.83</f>
        <v>3.762975</v>
      </c>
      <c r="D20" s="2" t="s">
        <v>5</v>
      </c>
      <c r="E20" s="5" t="s">
        <v>61</v>
      </c>
    </row>
    <row r="21" spans="1:5" x14ac:dyDescent="0.25">
      <c r="A21" s="5" t="s">
        <v>62</v>
      </c>
    </row>
    <row r="22" spans="1:5" x14ac:dyDescent="0.25">
      <c r="A22" s="10" t="s">
        <v>63</v>
      </c>
      <c r="B22" s="10"/>
      <c r="C22" s="10"/>
      <c r="D22" s="11"/>
    </row>
    <row r="23" spans="1:5" x14ac:dyDescent="0.25">
      <c r="A23" s="5" t="s">
        <v>64</v>
      </c>
      <c r="C23" s="5">
        <f>5.9+2.38+4.908</f>
        <v>13.188000000000002</v>
      </c>
      <c r="D23" s="2" t="s">
        <v>37</v>
      </c>
    </row>
    <row r="24" spans="1:5" x14ac:dyDescent="0.25">
      <c r="A24" s="5" t="s">
        <v>65</v>
      </c>
      <c r="C24" s="5">
        <v>3.83</v>
      </c>
      <c r="D24" s="2" t="s">
        <v>23</v>
      </c>
    </row>
    <row r="25" spans="1:5" x14ac:dyDescent="0.25">
      <c r="A25" s="5" t="s">
        <v>66</v>
      </c>
      <c r="C25" s="15">
        <f>C23*C24</f>
        <v>50.510040000000011</v>
      </c>
      <c r="D25" s="2" t="s">
        <v>5</v>
      </c>
      <c r="E25" s="5" t="s">
        <v>67</v>
      </c>
    </row>
    <row r="27" spans="1:5" x14ac:dyDescent="0.25">
      <c r="B27" s="16" t="s">
        <v>68</v>
      </c>
    </row>
    <row r="28" spans="1:5" x14ac:dyDescent="0.25">
      <c r="A28" s="10" t="s">
        <v>69</v>
      </c>
      <c r="B28" s="10"/>
      <c r="C28" s="10"/>
      <c r="D28" s="11"/>
    </row>
    <row r="29" spans="1:5" x14ac:dyDescent="0.25">
      <c r="A29" s="5" t="s">
        <v>64</v>
      </c>
      <c r="C29" s="5">
        <f>5.835+2.109+2.755</f>
        <v>10.699</v>
      </c>
      <c r="D29" s="2" t="s">
        <v>37</v>
      </c>
    </row>
    <row r="30" spans="1:5" x14ac:dyDescent="0.25">
      <c r="A30" s="5" t="s">
        <v>65</v>
      </c>
      <c r="C30" s="5">
        <v>3.83</v>
      </c>
      <c r="D30" s="2" t="s">
        <v>23</v>
      </c>
    </row>
    <row r="31" spans="1:5" x14ac:dyDescent="0.25">
      <c r="A31" s="5" t="s">
        <v>70</v>
      </c>
      <c r="C31" s="5">
        <f>C29*C30</f>
        <v>40.977170000000001</v>
      </c>
      <c r="D31" s="2" t="s">
        <v>5</v>
      </c>
    </row>
    <row r="32" spans="1:5" x14ac:dyDescent="0.25">
      <c r="A32" s="5" t="s">
        <v>71</v>
      </c>
      <c r="C32" s="5">
        <f>0.8*2</f>
        <v>1.6</v>
      </c>
      <c r="D32" s="2" t="s">
        <v>5</v>
      </c>
    </row>
    <row r="33" spans="1:8" x14ac:dyDescent="0.25">
      <c r="A33" s="5" t="s">
        <v>72</v>
      </c>
      <c r="C33" s="15">
        <f>C31-C32</f>
        <v>39.37717</v>
      </c>
      <c r="D33" s="2" t="s">
        <v>5</v>
      </c>
      <c r="E33" s="5" t="s">
        <v>67</v>
      </c>
    </row>
    <row r="35" spans="1:8" x14ac:dyDescent="0.25">
      <c r="A35" s="10" t="s">
        <v>73</v>
      </c>
      <c r="B35" s="10"/>
      <c r="C35" s="10"/>
      <c r="D35" s="11" t="s">
        <v>74</v>
      </c>
      <c r="E35" s="2" t="s">
        <v>75</v>
      </c>
      <c r="F35" s="11" t="s">
        <v>76</v>
      </c>
      <c r="H35" s="5" t="s">
        <v>77</v>
      </c>
    </row>
    <row r="36" spans="1:8" x14ac:dyDescent="0.25">
      <c r="A36" s="5" t="s">
        <v>64</v>
      </c>
      <c r="C36" s="5">
        <v>7.91</v>
      </c>
      <c r="D36" s="2" t="s">
        <v>78</v>
      </c>
      <c r="E36" s="5">
        <v>3.8</v>
      </c>
      <c r="F36" s="5">
        <f t="shared" ref="F36:F45" si="0">C36*E36</f>
        <v>30.058</v>
      </c>
      <c r="H36" s="5">
        <v>1.6</v>
      </c>
    </row>
    <row r="37" spans="1:8" x14ac:dyDescent="0.25">
      <c r="C37" s="5">
        <v>6.72</v>
      </c>
      <c r="D37" s="2" t="s">
        <v>79</v>
      </c>
      <c r="E37" s="5">
        <v>3.8</v>
      </c>
      <c r="F37" s="5">
        <f t="shared" si="0"/>
        <v>25.535999999999998</v>
      </c>
      <c r="H37" s="5">
        <f>2.52+1.6</f>
        <v>4.12</v>
      </c>
    </row>
    <row r="38" spans="1:8" x14ac:dyDescent="0.25">
      <c r="C38" s="5">
        <f>3.45+11.54+2.421+0.386+0.389+0.89+1.59+1.51+7.185+0.806+1.85+0.806+1.257+0.47+4.944+0.47+0.39+0.47+2.275</f>
        <v>43.09899999999999</v>
      </c>
      <c r="D38" s="2" t="s">
        <v>80</v>
      </c>
      <c r="E38" s="5">
        <v>3.8</v>
      </c>
      <c r="F38" s="5">
        <f t="shared" si="0"/>
        <v>163.77619999999996</v>
      </c>
      <c r="H38" s="5">
        <f>1.6+1.6+1.6+1.4+1.6+1.6+1.6</f>
        <v>11</v>
      </c>
    </row>
    <row r="39" spans="1:8" x14ac:dyDescent="0.25">
      <c r="C39" s="5">
        <f>2.65+5.36+0.43+0.49+0.43+0.49</f>
        <v>9.85</v>
      </c>
      <c r="D39" s="2" t="s">
        <v>80</v>
      </c>
      <c r="E39" s="5">
        <v>1</v>
      </c>
      <c r="F39" s="5">
        <f t="shared" si="0"/>
        <v>9.85</v>
      </c>
    </row>
    <row r="40" spans="1:8" x14ac:dyDescent="0.25">
      <c r="C40" s="5">
        <f>2.98*2+2.15*2</f>
        <v>10.26</v>
      </c>
      <c r="D40" s="2" t="s">
        <v>81</v>
      </c>
      <c r="E40" s="5">
        <v>3.8</v>
      </c>
      <c r="F40" s="5">
        <f t="shared" si="0"/>
        <v>38.988</v>
      </c>
      <c r="H40" s="5">
        <f>3.17+1.6</f>
        <v>4.7699999999999996</v>
      </c>
    </row>
    <row r="41" spans="1:8" x14ac:dyDescent="0.25">
      <c r="C41" s="5">
        <f>1.63*2+1.48*2</f>
        <v>6.22</v>
      </c>
      <c r="D41" s="2" t="s">
        <v>82</v>
      </c>
      <c r="E41" s="5">
        <v>3</v>
      </c>
      <c r="F41" s="5">
        <f t="shared" si="0"/>
        <v>18.66</v>
      </c>
      <c r="H41" s="5">
        <v>1.6</v>
      </c>
    </row>
    <row r="42" spans="1:8" x14ac:dyDescent="0.25">
      <c r="C42" s="5">
        <f>3.021*2+2.7</f>
        <v>8.7420000000000009</v>
      </c>
      <c r="D42" s="2" t="s">
        <v>83</v>
      </c>
      <c r="E42" s="5">
        <v>3</v>
      </c>
      <c r="F42" s="5">
        <f t="shared" si="0"/>
        <v>26.226000000000003</v>
      </c>
    </row>
    <row r="43" spans="1:8" x14ac:dyDescent="0.25">
      <c r="C43" s="5">
        <v>8.48</v>
      </c>
      <c r="D43" s="2" t="s">
        <v>84</v>
      </c>
      <c r="E43" s="5">
        <v>3</v>
      </c>
      <c r="F43" s="5">
        <f t="shared" si="0"/>
        <v>25.44</v>
      </c>
      <c r="H43" s="5">
        <v>1.4</v>
      </c>
    </row>
    <row r="44" spans="1:8" x14ac:dyDescent="0.25">
      <c r="C44" s="5">
        <v>7.4</v>
      </c>
      <c r="D44" s="2" t="s">
        <v>85</v>
      </c>
      <c r="E44" s="5">
        <v>3</v>
      </c>
      <c r="F44" s="5">
        <f t="shared" si="0"/>
        <v>22.200000000000003</v>
      </c>
      <c r="H44" s="5">
        <v>1.6</v>
      </c>
    </row>
    <row r="45" spans="1:8" x14ac:dyDescent="0.25">
      <c r="C45" s="5">
        <v>1.95</v>
      </c>
      <c r="D45" s="2" t="s">
        <v>86</v>
      </c>
      <c r="E45" s="5">
        <v>3</v>
      </c>
      <c r="F45" s="5">
        <f t="shared" si="0"/>
        <v>5.85</v>
      </c>
      <c r="H45" s="5">
        <v>1.6</v>
      </c>
    </row>
    <row r="47" spans="1:8" x14ac:dyDescent="0.25">
      <c r="E47" s="5" t="s">
        <v>87</v>
      </c>
      <c r="F47" s="5">
        <f>SUM(F36:F46)</f>
        <v>366.58419999999995</v>
      </c>
      <c r="H47" s="5">
        <f>SUM(H36:H46)</f>
        <v>27.69</v>
      </c>
    </row>
    <row r="48" spans="1:8" x14ac:dyDescent="0.25">
      <c r="B48" s="12" t="s">
        <v>77</v>
      </c>
      <c r="G48" s="15">
        <f>F47-H47</f>
        <v>338.89419999999996</v>
      </c>
      <c r="H48" s="5" t="s">
        <v>58</v>
      </c>
    </row>
    <row r="50" spans="1:6" x14ac:dyDescent="0.25">
      <c r="A50" s="10" t="s">
        <v>88</v>
      </c>
      <c r="B50" s="10"/>
      <c r="C50" s="10"/>
      <c r="D50" s="11"/>
    </row>
    <row r="51" spans="1:6" x14ac:dyDescent="0.25">
      <c r="A51" s="5" t="s">
        <v>60</v>
      </c>
      <c r="D51" s="2" t="s">
        <v>5</v>
      </c>
      <c r="E51" s="5" t="s">
        <v>61</v>
      </c>
    </row>
    <row r="52" spans="1:6" x14ac:dyDescent="0.25">
      <c r="A52" s="5" t="s">
        <v>62</v>
      </c>
    </row>
    <row r="55" spans="1:6" x14ac:dyDescent="0.25">
      <c r="A55" s="5" t="s">
        <v>89</v>
      </c>
      <c r="B55" s="5" t="s">
        <v>90</v>
      </c>
    </row>
    <row r="56" spans="1:6" x14ac:dyDescent="0.25">
      <c r="A56" s="5" t="s">
        <v>91</v>
      </c>
      <c r="C56" s="5" t="s">
        <v>92</v>
      </c>
      <c r="F56" s="30">
        <f>0.74+0.26+0.74</f>
        <v>1.74</v>
      </c>
    </row>
    <row r="57" spans="1:6" x14ac:dyDescent="0.25">
      <c r="A57" s="5" t="s">
        <v>93</v>
      </c>
      <c r="C57" s="5" t="s">
        <v>94</v>
      </c>
      <c r="F57" s="30"/>
    </row>
    <row r="58" spans="1:6" x14ac:dyDescent="0.25">
      <c r="A58" s="5" t="s">
        <v>95</v>
      </c>
      <c r="C58" s="5" t="s">
        <v>96</v>
      </c>
      <c r="F58" s="30"/>
    </row>
    <row r="59" spans="1:6" x14ac:dyDescent="0.25">
      <c r="A59" s="5" t="s">
        <v>97</v>
      </c>
      <c r="C59" s="5" t="s">
        <v>98</v>
      </c>
    </row>
    <row r="61" spans="1:6" x14ac:dyDescent="0.25">
      <c r="B61" s="5" t="s">
        <v>99</v>
      </c>
    </row>
    <row r="62" spans="1:6" x14ac:dyDescent="0.25">
      <c r="A62" s="5" t="s">
        <v>100</v>
      </c>
      <c r="B62" s="2" t="s">
        <v>101</v>
      </c>
    </row>
    <row r="63" spans="1:6" x14ac:dyDescent="0.25">
      <c r="A63" s="5" t="s">
        <v>102</v>
      </c>
      <c r="B63" s="2" t="s">
        <v>103</v>
      </c>
      <c r="C63" s="5" t="s">
        <v>104</v>
      </c>
    </row>
    <row r="64" spans="1:6" x14ac:dyDescent="0.25">
      <c r="A64" s="5" t="s">
        <v>105</v>
      </c>
      <c r="B64" s="2" t="s">
        <v>106</v>
      </c>
    </row>
  </sheetData>
  <sheetProtection algorithmName="SHA-512" hashValue="dFPk/Xd3lE4bKeqc7m+OhHKAX5VpPexvC9P96M9+ppIOMHXtOkHWA0zb0hdtNdPZpMwxEfviJDrpW0tfISkBWg==" saltValue="5WIYprAj0Sh5HJsJ1NLrLA==" spinCount="100000" sheet="1" objects="1" scenarios="1"/>
  <mergeCells count="3">
    <mergeCell ref="A2:D2"/>
    <mergeCell ref="A12:E12"/>
    <mergeCell ref="F56:F58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Буча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Юрий</dc:creator>
  <dc:description/>
  <cp:lastModifiedBy>User</cp:lastModifiedBy>
  <cp:revision>56</cp:revision>
  <cp:lastPrinted>2025-11-20T09:39:27Z</cp:lastPrinted>
  <dcterms:created xsi:type="dcterms:W3CDTF">2015-06-05T18:19:34Z</dcterms:created>
  <dcterms:modified xsi:type="dcterms:W3CDTF">2025-11-25T14:22:26Z</dcterms:modified>
  <dc:language>en-US</dc:language>
</cp:coreProperties>
</file>