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 Files\Desktop\Робоча 1\ТЕНДЕРИ\ТРЦ Голосеево 12.02.26\Маст ТЗ\"/>
    </mc:Choice>
  </mc:AlternateContent>
  <xr:revisionPtr revIDLastSave="0" documentId="13_ncr:1_{5F358440-65CE-4146-BC40-26CAA7DE772E}" xr6:coauthVersionLast="45" xr6:coauthVersionMax="47" xr10:uidLastSave="{00000000-0000-0000-0000-000000000000}"/>
  <bookViews>
    <workbookView xWindow="165" yWindow="360" windowWidth="9270" windowHeight="10230" tabRatio="409" xr2:uid="{00000000-000D-0000-FFFF-FFFF00000000}"/>
  </bookViews>
  <sheets>
    <sheet name="ТЗ" sheetId="3" r:id="rId1"/>
  </sheets>
  <definedNames>
    <definedName name="_xlnm._FilterDatabase" localSheetId="0" hidden="1">ТЗ!$A$3:$F$23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9" i="3"/>
  <c r="D8" i="3"/>
  <c r="D7" i="3"/>
  <c r="D6" i="3"/>
  <c r="D11" i="3"/>
  <c r="D10" i="3"/>
  <c r="F25" i="3" l="1"/>
  <c r="F24" i="3"/>
  <c r="F23" i="3"/>
  <c r="F22" i="3"/>
  <c r="F28" i="3" l="1"/>
  <c r="F19" i="3"/>
  <c r="F15" i="3"/>
  <c r="F16" i="3"/>
  <c r="F17" i="3"/>
  <c r="F27" i="3" l="1"/>
  <c r="F18" i="3"/>
  <c r="F26" i="3" l="1"/>
  <c r="F20" i="3"/>
  <c r="F21" i="3" l="1"/>
  <c r="F14" i="3" l="1"/>
  <c r="F13" i="3" s="1"/>
  <c r="F9" i="3" l="1"/>
  <c r="F8" i="3"/>
  <c r="F10" i="3" l="1"/>
  <c r="F11" i="3"/>
  <c r="F12" i="3" l="1"/>
  <c r="F6" i="3" l="1"/>
  <c r="F7" i="3"/>
  <c r="F44" i="3" l="1"/>
</calcChain>
</file>

<file path=xl/sharedStrings.xml><?xml version="1.0" encoding="utf-8"?>
<sst xmlns="http://schemas.openxmlformats.org/spreadsheetml/2006/main" count="118" uniqueCount="86">
  <si>
    <t xml:space="preserve">№ </t>
  </si>
  <si>
    <t>Найменування робіт, матеріалів та механізмів</t>
  </si>
  <si>
    <t>Од. вим.</t>
  </si>
  <si>
    <t>Кіл-ть</t>
  </si>
  <si>
    <t>1</t>
  </si>
  <si>
    <t>Влаштування фризів над вітринами</t>
  </si>
  <si>
    <t>1.1</t>
  </si>
  <si>
    <t>м2</t>
  </si>
  <si>
    <t>1.2</t>
  </si>
  <si>
    <t>1.3</t>
  </si>
  <si>
    <t>1.4</t>
  </si>
  <si>
    <t>Обшивання радіусних фризів над вітринами з ГКЛ на відм. -9.000 (ГКЛ h=0.85м на висоті вище 4 м)</t>
  </si>
  <si>
    <t>1.19</t>
  </si>
  <si>
    <t>Шпаклювання фризів над вітринами з ГКЛ в один шар на відм. -9.000 (на висоті вище 4 м)</t>
  </si>
  <si>
    <t>1.20</t>
  </si>
  <si>
    <t>Шпаклювання радіусних фризів над вітринами з ГКЛ в один шар на відм. -9.000 (на висоті вище 4 м)</t>
  </si>
  <si>
    <t>1.28</t>
  </si>
  <si>
    <t>Фарбування фризів над вітринами з ГКЛ зі сторони МЗК за два рази на відм. -9.000 (на висоті вище 4 м)</t>
  </si>
  <si>
    <t>2</t>
  </si>
  <si>
    <t>Влаштування коробів для вивісок</t>
  </si>
  <si>
    <t>2.1</t>
  </si>
  <si>
    <t>Влаштування каркасу коробів для вивісок для обшивки ГКЛ на відм. -9.000 (Каркас h=1м на висоті вище 4 м)</t>
  </si>
  <si>
    <t>2.2</t>
  </si>
  <si>
    <t>2.3</t>
  </si>
  <si>
    <t>2.4</t>
  </si>
  <si>
    <t>2.15</t>
  </si>
  <si>
    <t>2.16</t>
  </si>
  <si>
    <t>2.22</t>
  </si>
  <si>
    <t>Фарбування коробів для вивісок з ГКЛ зі сторони МЗК за два рази на відм. -9.000 (на висоті вище 4 м)</t>
  </si>
  <si>
    <t>3</t>
  </si>
  <si>
    <t>Влаштування фризів під ліхтарями</t>
  </si>
  <si>
    <t>3.1</t>
  </si>
  <si>
    <t>Влаштування каркасу фризів під ліхтарями для обшивки ГКЛ на відм. +12.300 (Каркас hсер.=3.55м на висоті вище 12 м)</t>
  </si>
  <si>
    <t>3.2</t>
  </si>
  <si>
    <t>Обшивання фризів під ліхтарями з ГКЛ на відм. +12.300 (ГКЛ hсер.=3.55м на висоті вище 12 м)</t>
  </si>
  <si>
    <t>3.3</t>
  </si>
  <si>
    <t>Влаштування радіусного каркасу фризів під ліхтарями для обшивки ГКЛ на відм. +12.300 (Каркас hсер.=3.55м на висоті вище 12 м)</t>
  </si>
  <si>
    <t>3.4</t>
  </si>
  <si>
    <t>Обшивання радіусних фризів під ліхтарями з ГКЛ на відм. +12.300 (ГКЛ hсер.=3.55м на висоті вище 12 м)</t>
  </si>
  <si>
    <t>3.5</t>
  </si>
  <si>
    <t>Шпаклювання фризів під ліхтарями з ГКЛ в два шари на відм. +12.300 (на висоті вище 12 м)</t>
  </si>
  <si>
    <t>3.6</t>
  </si>
  <si>
    <t>Шпаклювання радіусних фризів під ліхтарями з ГКЛ в два шари на відм. +12.300 (на висоті вище 12 м)</t>
  </si>
  <si>
    <t>3.7</t>
  </si>
  <si>
    <t>Оздоблення декоративною фарбою фризів під ліхтарями з ГКЛ на відм. +12.300 (на висоті вище 12 м), окремо погодити з ГАП</t>
  </si>
  <si>
    <t>Всього:</t>
  </si>
  <si>
    <t>Розцінка</t>
  </si>
  <si>
    <t>Сума</t>
  </si>
  <si>
    <t>Маст. Прайс ГКЛ Голосієво</t>
  </si>
  <si>
    <t>Влаштування каркасу фризів над вітринами для обшивки ГКЛ на відм. (Каркас на висоті вище 4 м)</t>
  </si>
  <si>
    <t>Обшивання фризів над вітринами з ГКЛ на відм. (ГКЛ на висоті вище 4 м)</t>
  </si>
  <si>
    <t>Влаштування радіусного каркасу фризів над вітринами для обшивки ГКЛ на відм. (Каркас на висоті вище 4 м)</t>
  </si>
  <si>
    <t>Обшивання коробів для вивісок з ГКЛ на відм. (ГКЛ на висоті вище 4 м)</t>
  </si>
  <si>
    <t>Влаштування радіусного каркасу коробів для вивісок для обшивки ГКЛ на відм. (Каркас на висоті вище 4 м)</t>
  </si>
  <si>
    <t>Обшивання радіусних коробів для вивісок з ГКЛ на відм. (ГКЛ на висоті вище 4 м)</t>
  </si>
  <si>
    <t>Шпаклювання коробів для вивісок з ГКЛ зі сторони МЗК в два шари на відм. (на висоті вище 4 м)</t>
  </si>
  <si>
    <t>Шпаклювання радіусних коробів для вивісок з ГКЛ зі сторони МЗК в два шари на відм. (на висоті вище 4 м)</t>
  </si>
  <si>
    <t>4</t>
  </si>
  <si>
    <t>Додаткові роботи Влаштування відкоів</t>
  </si>
  <si>
    <t>4.1</t>
  </si>
  <si>
    <t>Влаштування відкосів із ГКЛ в один шар, ширина до 20 см</t>
  </si>
  <si>
    <t>м</t>
  </si>
  <si>
    <t>4.2</t>
  </si>
  <si>
    <t>Влаштування відкосів із ГКЛ в один шар, ширина до 10 см</t>
  </si>
  <si>
    <t>4.3</t>
  </si>
  <si>
    <t>Влаштування арочних відкосів із ГКЛ в один шар, ширина до 20 см</t>
  </si>
  <si>
    <t>4.4</t>
  </si>
  <si>
    <t>Влаштування арочних відкосів із ГКЛ в один шар, ширина до 10 см</t>
  </si>
  <si>
    <t>4.5</t>
  </si>
  <si>
    <t>Влаштування укосів з композиту (білий) шириною до 20 см</t>
  </si>
  <si>
    <t>4.6</t>
  </si>
  <si>
    <t>Влаштування арочних укосів з композиту (білий) на клеї шириною до 20 см</t>
  </si>
  <si>
    <t>4.7</t>
  </si>
  <si>
    <t>Шпаклювання укосів з ГКЛ шириною до 20 см в два шари</t>
  </si>
  <si>
    <t>4.8</t>
  </si>
  <si>
    <t>Шпаклювання укосів з ГКЛ шириною до 10 см в два шари</t>
  </si>
  <si>
    <t>4.9</t>
  </si>
  <si>
    <t>Встановлення перфорованого алюмінієвого кутика на відкоси</t>
  </si>
  <si>
    <t>4.10</t>
  </si>
  <si>
    <t>Шпаклювання арочних укосів з ГКЛ шириною до 20 см в два шари</t>
  </si>
  <si>
    <t>м.п.</t>
  </si>
  <si>
    <t>4.11</t>
  </si>
  <si>
    <t>4.12</t>
  </si>
  <si>
    <t>Встановлення перфорованого пластикового кутика на арочні відкоси</t>
  </si>
  <si>
    <t>4.13</t>
  </si>
  <si>
    <t>Фарбування відкосів шириною до 20 см за два рази (із захистом та очищенням віконних та дверних виробів)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</si>
</sst>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0" fillId="0" borderId="0"/>
    <xf numFmtId="0" fontId="4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0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4" fontId="7" fillId="3" borderId="10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2 2" xfId="2" xr:uid="{00000000-0005-0000-0000-000002000000}"/>
    <cellStyle name="Обычный 3 3" xfId="3" xr:uid="{13ABB064-AF1F-44CD-B2DD-03CE9AEB1A0C}"/>
    <cellStyle name="Обычный_Бланк смета" xfId="4" xr:uid="{7B8C058A-26EB-4ACB-ADC9-02515B59092C}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4CA6-F3FD-4D60-A707-F0A721792CA3}">
  <sheetPr>
    <pageSetUpPr fitToPage="1"/>
  </sheetPr>
  <dimension ref="A1:H45"/>
  <sheetViews>
    <sheetView tabSelected="1" topLeftCell="A38" zoomScale="70" zoomScaleNormal="70" workbookViewId="0">
      <selection activeCell="B50" sqref="B50"/>
    </sheetView>
  </sheetViews>
  <sheetFormatPr defaultColWidth="9.140625" defaultRowHeight="15" outlineLevelRow="1" x14ac:dyDescent="0.2"/>
  <cols>
    <col min="1" max="1" width="8.7109375" style="1" customWidth="1"/>
    <col min="2" max="2" width="52" style="1" customWidth="1"/>
    <col min="3" max="3" width="9.7109375" style="1" customWidth="1"/>
    <col min="4" max="4" width="10" style="1" customWidth="1"/>
    <col min="5" max="5" width="11.7109375" style="15" customWidth="1"/>
    <col min="6" max="6" width="15.7109375" style="1" customWidth="1"/>
    <col min="7" max="7" width="9.140625" style="1"/>
    <col min="8" max="8" width="12.7109375" style="1" customWidth="1"/>
    <col min="9" max="16384" width="9.140625" style="1"/>
  </cols>
  <sheetData>
    <row r="1" spans="1:8" s="2" customFormat="1" ht="15" customHeight="1" outlineLevel="1" x14ac:dyDescent="0.2">
      <c r="A1" s="36" t="s">
        <v>48</v>
      </c>
      <c r="B1" s="36"/>
      <c r="C1" s="36"/>
      <c r="D1" s="36"/>
      <c r="E1" s="36"/>
      <c r="F1" s="36"/>
    </row>
    <row r="2" spans="1:8" ht="15" customHeight="1" thickBot="1" x14ac:dyDescent="0.25">
      <c r="A2" s="37"/>
      <c r="B2" s="37"/>
      <c r="C2" s="14"/>
      <c r="D2" s="14"/>
      <c r="F2" s="15"/>
    </row>
    <row r="3" spans="1:8" ht="35.25" customHeight="1" x14ac:dyDescent="0.2">
      <c r="A3" s="38" t="s">
        <v>0</v>
      </c>
      <c r="B3" s="38" t="s">
        <v>1</v>
      </c>
      <c r="C3" s="40" t="s">
        <v>2</v>
      </c>
      <c r="D3" s="42" t="s">
        <v>3</v>
      </c>
      <c r="E3" s="32" t="s">
        <v>46</v>
      </c>
      <c r="F3" s="34" t="s">
        <v>47</v>
      </c>
    </row>
    <row r="4" spans="1:8" ht="2.25" hidden="1" customHeight="1" thickBot="1" x14ac:dyDescent="0.25">
      <c r="A4" s="39"/>
      <c r="B4" s="39"/>
      <c r="C4" s="41"/>
      <c r="D4" s="43"/>
      <c r="E4" s="33"/>
      <c r="F4" s="35"/>
    </row>
    <row r="5" spans="1:8" s="11" customFormat="1" ht="15.75" x14ac:dyDescent="0.2">
      <c r="A5" s="3" t="s">
        <v>4</v>
      </c>
      <c r="B5" s="4" t="s">
        <v>5</v>
      </c>
      <c r="C5" s="5"/>
      <c r="D5" s="6"/>
      <c r="E5" s="30"/>
      <c r="F5" s="6"/>
      <c r="H5" s="13"/>
    </row>
    <row r="6" spans="1:8" s="24" customFormat="1" ht="30" x14ac:dyDescent="0.2">
      <c r="A6" s="21" t="s">
        <v>6</v>
      </c>
      <c r="B6" s="16" t="s">
        <v>49</v>
      </c>
      <c r="C6" s="22" t="s">
        <v>7</v>
      </c>
      <c r="D6" s="23">
        <f>57.93+19.01+487.8+616.87+31.03</f>
        <v>1212.6400000000001</v>
      </c>
      <c r="E6" s="20"/>
      <c r="F6" s="17">
        <f t="shared" ref="F6:F12" si="0">$D6*E6</f>
        <v>0</v>
      </c>
    </row>
    <row r="7" spans="1:8" s="24" customFormat="1" ht="30" x14ac:dyDescent="0.2">
      <c r="A7" s="21" t="s">
        <v>8</v>
      </c>
      <c r="B7" s="16" t="s">
        <v>50</v>
      </c>
      <c r="C7" s="22" t="s">
        <v>7</v>
      </c>
      <c r="D7" s="23">
        <f>131.31+42.77+1056.9+1341.24+68.47</f>
        <v>2640.69</v>
      </c>
      <c r="E7" s="20"/>
      <c r="F7" s="17">
        <f t="shared" si="0"/>
        <v>0</v>
      </c>
    </row>
    <row r="8" spans="1:8" s="24" customFormat="1" ht="45" x14ac:dyDescent="0.2">
      <c r="A8" s="21" t="s">
        <v>9</v>
      </c>
      <c r="B8" s="16" t="s">
        <v>51</v>
      </c>
      <c r="C8" s="22" t="s">
        <v>7</v>
      </c>
      <c r="D8" s="23">
        <f>23.64+27.02+123.16+106.28</f>
        <v>280.10000000000002</v>
      </c>
      <c r="E8" s="20"/>
      <c r="F8" s="17">
        <f t="shared" si="0"/>
        <v>0</v>
      </c>
    </row>
    <row r="9" spans="1:8" s="24" customFormat="1" ht="30" x14ac:dyDescent="0.2">
      <c r="A9" s="21" t="s">
        <v>10</v>
      </c>
      <c r="B9" s="16" t="s">
        <v>11</v>
      </c>
      <c r="C9" s="22" t="s">
        <v>7</v>
      </c>
      <c r="D9" s="23">
        <f>53.58+60.8+266.84+231.05</f>
        <v>612.27</v>
      </c>
      <c r="E9" s="20"/>
      <c r="F9" s="17">
        <f t="shared" si="0"/>
        <v>0</v>
      </c>
    </row>
    <row r="10" spans="1:8" s="24" customFormat="1" ht="30" x14ac:dyDescent="0.2">
      <c r="A10" s="21" t="s">
        <v>12</v>
      </c>
      <c r="B10" s="16" t="s">
        <v>13</v>
      </c>
      <c r="C10" s="22" t="s">
        <v>7</v>
      </c>
      <c r="D10" s="23">
        <f>131.31+42.77+1056.9+1341.24+68.47</f>
        <v>2640.69</v>
      </c>
      <c r="E10" s="20"/>
      <c r="F10" s="17">
        <f t="shared" si="0"/>
        <v>0</v>
      </c>
    </row>
    <row r="11" spans="1:8" s="24" customFormat="1" ht="30" x14ac:dyDescent="0.2">
      <c r="A11" s="21" t="s">
        <v>14</v>
      </c>
      <c r="B11" s="16" t="s">
        <v>15</v>
      </c>
      <c r="C11" s="22" t="s">
        <v>7</v>
      </c>
      <c r="D11" s="23">
        <f>53.58+60.8+266.84+231.05</f>
        <v>612.27</v>
      </c>
      <c r="E11" s="20"/>
      <c r="F11" s="17">
        <f t="shared" si="0"/>
        <v>0</v>
      </c>
    </row>
    <row r="12" spans="1:8" s="24" customFormat="1" ht="30" x14ac:dyDescent="0.2">
      <c r="A12" s="21" t="s">
        <v>16</v>
      </c>
      <c r="B12" s="16" t="s">
        <v>17</v>
      </c>
      <c r="C12" s="22" t="s">
        <v>7</v>
      </c>
      <c r="D12" s="23">
        <v>1626.5</v>
      </c>
      <c r="E12" s="20"/>
      <c r="F12" s="17">
        <f t="shared" si="0"/>
        <v>0</v>
      </c>
    </row>
    <row r="13" spans="1:8" s="11" customFormat="1" ht="15.75" x14ac:dyDescent="0.2">
      <c r="A13" s="3" t="s">
        <v>18</v>
      </c>
      <c r="B13" s="4" t="s">
        <v>19</v>
      </c>
      <c r="C13" s="5"/>
      <c r="D13" s="6"/>
      <c r="E13" s="19"/>
      <c r="F13" s="18">
        <f>SUM(F14:F20)</f>
        <v>0</v>
      </c>
    </row>
    <row r="14" spans="1:8" s="11" customFormat="1" ht="45" x14ac:dyDescent="0.2">
      <c r="A14" s="7" t="s">
        <v>20</v>
      </c>
      <c r="B14" s="16" t="s">
        <v>21</v>
      </c>
      <c r="C14" s="9" t="s">
        <v>7</v>
      </c>
      <c r="D14" s="10">
        <f>25.5+122.5+159+13</f>
        <v>320</v>
      </c>
      <c r="E14" s="20"/>
      <c r="F14" s="17">
        <f t="shared" ref="F14:F20" si="1">$D14*E14</f>
        <v>0</v>
      </c>
    </row>
    <row r="15" spans="1:8" s="11" customFormat="1" ht="30" x14ac:dyDescent="0.2">
      <c r="A15" s="7" t="s">
        <v>22</v>
      </c>
      <c r="B15" s="16" t="s">
        <v>52</v>
      </c>
      <c r="C15" s="9" t="s">
        <v>7</v>
      </c>
      <c r="D15" s="10">
        <f>51+245+318+26</f>
        <v>640</v>
      </c>
      <c r="E15" s="20"/>
      <c r="F15" s="17">
        <f t="shared" si="1"/>
        <v>0</v>
      </c>
    </row>
    <row r="16" spans="1:8" s="11" customFormat="1" ht="30" x14ac:dyDescent="0.2">
      <c r="A16" s="7" t="s">
        <v>23</v>
      </c>
      <c r="B16" s="16" t="s">
        <v>53</v>
      </c>
      <c r="C16" s="9" t="s">
        <v>7</v>
      </c>
      <c r="D16" s="10">
        <f>9+35+16</f>
        <v>60</v>
      </c>
      <c r="E16" s="20"/>
      <c r="F16" s="17">
        <f t="shared" si="1"/>
        <v>0</v>
      </c>
    </row>
    <row r="17" spans="1:8" s="11" customFormat="1" ht="30" x14ac:dyDescent="0.2">
      <c r="A17" s="7" t="s">
        <v>24</v>
      </c>
      <c r="B17" s="16" t="s">
        <v>54</v>
      </c>
      <c r="C17" s="9" t="s">
        <v>7</v>
      </c>
      <c r="D17" s="10">
        <f>18+70+32</f>
        <v>120</v>
      </c>
      <c r="E17" s="20"/>
      <c r="F17" s="17">
        <f t="shared" si="1"/>
        <v>0</v>
      </c>
    </row>
    <row r="18" spans="1:8" s="11" customFormat="1" ht="30" x14ac:dyDescent="0.2">
      <c r="A18" s="7" t="s">
        <v>25</v>
      </c>
      <c r="B18" s="16" t="s">
        <v>55</v>
      </c>
      <c r="C18" s="9" t="s">
        <v>7</v>
      </c>
      <c r="D18" s="10">
        <f>25.5+122.5+159+13</f>
        <v>320</v>
      </c>
      <c r="E18" s="20"/>
      <c r="F18" s="17">
        <f t="shared" si="1"/>
        <v>0</v>
      </c>
    </row>
    <row r="19" spans="1:8" s="11" customFormat="1" ht="30" x14ac:dyDescent="0.2">
      <c r="A19" s="7" t="s">
        <v>26</v>
      </c>
      <c r="B19" s="8" t="s">
        <v>56</v>
      </c>
      <c r="C19" s="9" t="s">
        <v>7</v>
      </c>
      <c r="D19" s="10">
        <f>9+35+16</f>
        <v>60</v>
      </c>
      <c r="E19" s="20"/>
      <c r="F19" s="17">
        <f t="shared" si="1"/>
        <v>0</v>
      </c>
    </row>
    <row r="20" spans="1:8" s="11" customFormat="1" ht="30" x14ac:dyDescent="0.2">
      <c r="A20" s="7" t="s">
        <v>27</v>
      </c>
      <c r="B20" s="8" t="s">
        <v>28</v>
      </c>
      <c r="C20" s="9" t="s">
        <v>7</v>
      </c>
      <c r="D20" s="10">
        <f>34.5+157.5+175+13</f>
        <v>380</v>
      </c>
      <c r="E20" s="20"/>
      <c r="F20" s="17">
        <f t="shared" si="1"/>
        <v>0</v>
      </c>
    </row>
    <row r="21" spans="1:8" s="11" customFormat="1" ht="15.75" x14ac:dyDescent="0.2">
      <c r="A21" s="3" t="s">
        <v>29</v>
      </c>
      <c r="B21" s="4" t="s">
        <v>30</v>
      </c>
      <c r="C21" s="5"/>
      <c r="D21" s="6"/>
      <c r="E21" s="19"/>
      <c r="F21" s="18">
        <f>SUM(F22:F28)</f>
        <v>0</v>
      </c>
    </row>
    <row r="22" spans="1:8" s="11" customFormat="1" ht="45" x14ac:dyDescent="0.2">
      <c r="A22" s="7" t="s">
        <v>31</v>
      </c>
      <c r="B22" s="8" t="s">
        <v>32</v>
      </c>
      <c r="C22" s="9" t="s">
        <v>7</v>
      </c>
      <c r="D22" s="10">
        <v>997.44</v>
      </c>
      <c r="E22" s="20"/>
      <c r="F22" s="17">
        <f t="shared" ref="F22:F28" si="2">$D22*E22</f>
        <v>0</v>
      </c>
    </row>
    <row r="23" spans="1:8" s="11" customFormat="1" ht="30" x14ac:dyDescent="0.2">
      <c r="A23" s="7" t="s">
        <v>33</v>
      </c>
      <c r="B23" s="8" t="s">
        <v>34</v>
      </c>
      <c r="C23" s="9" t="s">
        <v>7</v>
      </c>
      <c r="D23" s="10">
        <v>997.44</v>
      </c>
      <c r="E23" s="20"/>
      <c r="F23" s="17">
        <f t="shared" si="2"/>
        <v>0</v>
      </c>
    </row>
    <row r="24" spans="1:8" s="11" customFormat="1" ht="45" x14ac:dyDescent="0.2">
      <c r="A24" s="7" t="s">
        <v>35</v>
      </c>
      <c r="B24" s="8" t="s">
        <v>36</v>
      </c>
      <c r="C24" s="9" t="s">
        <v>7</v>
      </c>
      <c r="D24" s="10">
        <v>340.27</v>
      </c>
      <c r="E24" s="20"/>
      <c r="F24" s="17">
        <f t="shared" si="2"/>
        <v>0</v>
      </c>
    </row>
    <row r="25" spans="1:8" s="11" customFormat="1" ht="30" x14ac:dyDescent="0.2">
      <c r="A25" s="7" t="s">
        <v>37</v>
      </c>
      <c r="B25" s="8" t="s">
        <v>38</v>
      </c>
      <c r="C25" s="9" t="s">
        <v>7</v>
      </c>
      <c r="D25" s="10">
        <v>340.27</v>
      </c>
      <c r="E25" s="20"/>
      <c r="F25" s="17">
        <f t="shared" si="2"/>
        <v>0</v>
      </c>
    </row>
    <row r="26" spans="1:8" s="11" customFormat="1" ht="30" x14ac:dyDescent="0.2">
      <c r="A26" s="7" t="s">
        <v>39</v>
      </c>
      <c r="B26" s="8" t="s">
        <v>40</v>
      </c>
      <c r="C26" s="9" t="s">
        <v>7</v>
      </c>
      <c r="D26" s="10">
        <v>997.44</v>
      </c>
      <c r="E26" s="20"/>
      <c r="F26" s="17">
        <f t="shared" si="2"/>
        <v>0</v>
      </c>
    </row>
    <row r="27" spans="1:8" s="11" customFormat="1" ht="30" x14ac:dyDescent="0.2">
      <c r="A27" s="7" t="s">
        <v>41</v>
      </c>
      <c r="B27" s="8" t="s">
        <v>42</v>
      </c>
      <c r="C27" s="9" t="s">
        <v>7</v>
      </c>
      <c r="D27" s="10">
        <v>340.27</v>
      </c>
      <c r="E27" s="20"/>
      <c r="F27" s="17">
        <f t="shared" si="2"/>
        <v>0</v>
      </c>
    </row>
    <row r="28" spans="1:8" s="11" customFormat="1" ht="45" x14ac:dyDescent="0.2">
      <c r="A28" s="7" t="s">
        <v>43</v>
      </c>
      <c r="B28" s="8" t="s">
        <v>44</v>
      </c>
      <c r="C28" s="9" t="s">
        <v>7</v>
      </c>
      <c r="D28" s="10">
        <v>1337.71</v>
      </c>
      <c r="E28" s="20"/>
      <c r="F28" s="17">
        <f t="shared" si="2"/>
        <v>0</v>
      </c>
      <c r="H28" s="13"/>
    </row>
    <row r="29" spans="1:8" s="11" customFormat="1" ht="15.75" x14ac:dyDescent="0.2">
      <c r="A29" s="3" t="s">
        <v>57</v>
      </c>
      <c r="B29" s="50" t="s">
        <v>58</v>
      </c>
      <c r="C29" s="5"/>
      <c r="D29" s="6"/>
      <c r="E29" s="48"/>
      <c r="F29" s="49"/>
      <c r="H29" s="13"/>
    </row>
    <row r="30" spans="1:8" s="11" customFormat="1" ht="20.25" customHeight="1" x14ac:dyDescent="0.2">
      <c r="A30" s="51" t="s">
        <v>59</v>
      </c>
      <c r="B30" s="45" t="s">
        <v>60</v>
      </c>
      <c r="C30" s="46" t="s">
        <v>61</v>
      </c>
      <c r="D30" s="47">
        <v>280.83999999999997</v>
      </c>
      <c r="E30" s="48"/>
      <c r="F30" s="49"/>
      <c r="H30" s="13"/>
    </row>
    <row r="31" spans="1:8" s="11" customFormat="1" ht="17.25" customHeight="1" x14ac:dyDescent="0.2">
      <c r="A31" s="51" t="s">
        <v>62</v>
      </c>
      <c r="B31" s="45" t="s">
        <v>63</v>
      </c>
      <c r="C31" s="46" t="s">
        <v>61</v>
      </c>
      <c r="D31" s="47">
        <v>280.83999999999997</v>
      </c>
      <c r="E31" s="48"/>
      <c r="F31" s="49"/>
      <c r="H31" s="13"/>
    </row>
    <row r="32" spans="1:8" s="11" customFormat="1" ht="30" x14ac:dyDescent="0.2">
      <c r="A32" s="44" t="s">
        <v>64</v>
      </c>
      <c r="B32" s="45" t="s">
        <v>65</v>
      </c>
      <c r="C32" s="46" t="s">
        <v>61</v>
      </c>
      <c r="D32" s="47">
        <v>95.85</v>
      </c>
      <c r="E32" s="48"/>
      <c r="F32" s="49"/>
      <c r="H32" s="13"/>
    </row>
    <row r="33" spans="1:8" s="11" customFormat="1" ht="30" x14ac:dyDescent="0.2">
      <c r="A33" s="44" t="s">
        <v>66</v>
      </c>
      <c r="B33" s="45" t="s">
        <v>67</v>
      </c>
      <c r="C33" s="46" t="s">
        <v>61</v>
      </c>
      <c r="D33" s="47">
        <v>95.85</v>
      </c>
      <c r="E33" s="48"/>
      <c r="F33" s="49"/>
      <c r="H33" s="13"/>
    </row>
    <row r="34" spans="1:8" s="11" customFormat="1" ht="30" x14ac:dyDescent="0.2">
      <c r="A34" s="44" t="s">
        <v>68</v>
      </c>
      <c r="B34" s="45" t="s">
        <v>69</v>
      </c>
      <c r="C34" s="46" t="s">
        <v>61</v>
      </c>
      <c r="D34" s="47">
        <v>280.83999999999997</v>
      </c>
      <c r="E34" s="48"/>
      <c r="F34" s="49"/>
      <c r="H34" s="13"/>
    </row>
    <row r="35" spans="1:8" s="11" customFormat="1" ht="30" x14ac:dyDescent="0.2">
      <c r="A35" s="44" t="s">
        <v>70</v>
      </c>
      <c r="B35" s="45" t="s">
        <v>71</v>
      </c>
      <c r="C35" s="46" t="s">
        <v>61</v>
      </c>
      <c r="D35" s="47">
        <v>95.85</v>
      </c>
      <c r="E35" s="48"/>
      <c r="F35" s="49"/>
      <c r="H35" s="13"/>
    </row>
    <row r="36" spans="1:8" s="11" customFormat="1" ht="17.25" customHeight="1" x14ac:dyDescent="0.2">
      <c r="A36" s="44" t="s">
        <v>72</v>
      </c>
      <c r="B36" s="45" t="s">
        <v>73</v>
      </c>
      <c r="C36" s="46" t="s">
        <v>61</v>
      </c>
      <c r="D36" s="47">
        <v>280.83999999999997</v>
      </c>
      <c r="E36" s="48"/>
      <c r="F36" s="49"/>
      <c r="H36" s="13"/>
    </row>
    <row r="37" spans="1:8" s="11" customFormat="1" ht="15" customHeight="1" x14ac:dyDescent="0.2">
      <c r="A37" s="51" t="s">
        <v>74</v>
      </c>
      <c r="B37" s="8" t="s">
        <v>75</v>
      </c>
      <c r="C37" s="46" t="s">
        <v>61</v>
      </c>
      <c r="D37" s="47">
        <v>280.83999999999997</v>
      </c>
      <c r="E37" s="48"/>
      <c r="F37" s="49"/>
      <c r="H37" s="13"/>
    </row>
    <row r="38" spans="1:8" s="11" customFormat="1" ht="30" x14ac:dyDescent="0.2">
      <c r="A38" s="52" t="s">
        <v>76</v>
      </c>
      <c r="B38" s="53" t="s">
        <v>77</v>
      </c>
      <c r="C38" s="46" t="s">
        <v>61</v>
      </c>
      <c r="D38" s="47">
        <v>561.67999999999995</v>
      </c>
      <c r="E38" s="48"/>
      <c r="F38" s="49"/>
      <c r="H38" s="13"/>
    </row>
    <row r="39" spans="1:8" s="11" customFormat="1" ht="30" x14ac:dyDescent="0.2">
      <c r="A39" s="51" t="s">
        <v>78</v>
      </c>
      <c r="B39" s="8" t="s">
        <v>79</v>
      </c>
      <c r="C39" s="46" t="s">
        <v>80</v>
      </c>
      <c r="D39" s="47">
        <v>95.85</v>
      </c>
      <c r="E39" s="48"/>
      <c r="F39" s="49"/>
      <c r="H39" s="13"/>
    </row>
    <row r="40" spans="1:8" s="11" customFormat="1" ht="17.25" customHeight="1" x14ac:dyDescent="0.2">
      <c r="A40" s="51" t="s">
        <v>81</v>
      </c>
      <c r="B40" s="8" t="s">
        <v>75</v>
      </c>
      <c r="C40" s="46" t="s">
        <v>80</v>
      </c>
      <c r="D40" s="47">
        <v>98.85</v>
      </c>
      <c r="E40" s="48"/>
      <c r="F40" s="49"/>
      <c r="H40" s="13"/>
    </row>
    <row r="41" spans="1:8" s="11" customFormat="1" ht="30" x14ac:dyDescent="0.2">
      <c r="A41" s="52" t="s">
        <v>82</v>
      </c>
      <c r="B41" s="53" t="s">
        <v>83</v>
      </c>
      <c r="C41" s="46" t="s">
        <v>61</v>
      </c>
      <c r="D41" s="47">
        <v>194.7</v>
      </c>
      <c r="E41" s="48"/>
      <c r="F41" s="49"/>
      <c r="H41" s="13"/>
    </row>
    <row r="42" spans="1:8" s="11" customFormat="1" ht="45" x14ac:dyDescent="0.2">
      <c r="A42" s="51" t="s">
        <v>84</v>
      </c>
      <c r="B42" s="8" t="s">
        <v>85</v>
      </c>
      <c r="C42" s="46" t="s">
        <v>61</v>
      </c>
      <c r="D42" s="47">
        <v>756.38</v>
      </c>
      <c r="E42" s="48"/>
      <c r="F42" s="49"/>
      <c r="H42" s="13"/>
    </row>
    <row r="43" spans="1:8" s="11" customFormat="1" ht="15.75" thickBot="1" x14ac:dyDescent="0.25">
      <c r="A43" s="44"/>
      <c r="B43" s="45"/>
      <c r="C43" s="46"/>
      <c r="D43" s="54"/>
      <c r="E43" s="48"/>
      <c r="F43" s="49"/>
      <c r="H43" s="13"/>
    </row>
    <row r="44" spans="1:8" ht="14.25" customHeight="1" x14ac:dyDescent="0.2">
      <c r="A44" s="25"/>
      <c r="B44" s="26" t="s">
        <v>45</v>
      </c>
      <c r="C44" s="27"/>
      <c r="D44" s="28"/>
      <c r="E44" s="29"/>
      <c r="F44" s="28">
        <f>F5+F13+F21</f>
        <v>0</v>
      </c>
    </row>
    <row r="45" spans="1:8" s="12" customFormat="1" ht="12.75" x14ac:dyDescent="0.2">
      <c r="E45" s="31"/>
    </row>
  </sheetData>
  <autoFilter ref="A3:F23" xr:uid="{A6A34CA6-F3FD-4D60-A707-F0A721792CA3}">
    <filterColumn colId="4" showButton="0"/>
  </autoFilter>
  <mergeCells count="8">
    <mergeCell ref="E3:E4"/>
    <mergeCell ref="F3:F4"/>
    <mergeCell ref="A1:F1"/>
    <mergeCell ref="A2:B2"/>
    <mergeCell ref="A3:A4"/>
    <mergeCell ref="B3:B4"/>
    <mergeCell ref="C3:C4"/>
    <mergeCell ref="D3:D4"/>
  </mergeCells>
  <phoneticPr fontId="12" type="noConversion"/>
  <conditionalFormatting sqref="D22:D28 D6:D12 D14:D20 D43 E28:E43">
    <cfRule type="cellIs" dxfId="28" priority="151" operator="equal">
      <formula>0</formula>
    </cfRule>
  </conditionalFormatting>
  <conditionalFormatting sqref="E6">
    <cfRule type="cellIs" dxfId="27" priority="183" operator="equal">
      <formula>0</formula>
    </cfRule>
  </conditionalFormatting>
  <conditionalFormatting sqref="E7">
    <cfRule type="cellIs" dxfId="26" priority="182" operator="equal">
      <formula>0</formula>
    </cfRule>
  </conditionalFormatting>
  <conditionalFormatting sqref="E8">
    <cfRule type="cellIs" dxfId="25" priority="177" operator="equal">
      <formula>0</formula>
    </cfRule>
  </conditionalFormatting>
  <conditionalFormatting sqref="E9">
    <cfRule type="cellIs" dxfId="24" priority="176" operator="equal">
      <formula>0</formula>
    </cfRule>
  </conditionalFormatting>
  <conditionalFormatting sqref="E10">
    <cfRule type="cellIs" dxfId="23" priority="146" operator="equal">
      <formula>0</formula>
    </cfRule>
  </conditionalFormatting>
  <conditionalFormatting sqref="E11">
    <cfRule type="cellIs" dxfId="22" priority="136" operator="equal">
      <formula>0</formula>
    </cfRule>
  </conditionalFormatting>
  <conditionalFormatting sqref="E12">
    <cfRule type="cellIs" dxfId="21" priority="134" operator="equal">
      <formula>0</formula>
    </cfRule>
  </conditionalFormatting>
  <conditionalFormatting sqref="E14">
    <cfRule type="cellIs" dxfId="20" priority="97" operator="equal">
      <formula>0</formula>
    </cfRule>
  </conditionalFormatting>
  <conditionalFormatting sqref="E15">
    <cfRule type="cellIs" dxfId="19" priority="90" operator="equal">
      <formula>0</formula>
    </cfRule>
  </conditionalFormatting>
  <conditionalFormatting sqref="E16">
    <cfRule type="cellIs" dxfId="18" priority="87" operator="equal">
      <formula>0</formula>
    </cfRule>
  </conditionalFormatting>
  <conditionalFormatting sqref="E17">
    <cfRule type="cellIs" dxfId="17" priority="86" operator="equal">
      <formula>0</formula>
    </cfRule>
  </conditionalFormatting>
  <conditionalFormatting sqref="E18">
    <cfRule type="cellIs" dxfId="16" priority="53" operator="equal">
      <formula>0</formula>
    </cfRule>
  </conditionalFormatting>
  <conditionalFormatting sqref="E19">
    <cfRule type="cellIs" dxfId="15" priority="52" operator="equal">
      <formula>0</formula>
    </cfRule>
  </conditionalFormatting>
  <conditionalFormatting sqref="E20">
    <cfRule type="cellIs" dxfId="14" priority="39" operator="equal">
      <formula>0</formula>
    </cfRule>
  </conditionalFormatting>
  <conditionalFormatting sqref="E22">
    <cfRule type="cellIs" dxfId="13" priority="31" operator="equal">
      <formula>0</formula>
    </cfRule>
  </conditionalFormatting>
  <conditionalFormatting sqref="E23">
    <cfRule type="cellIs" dxfId="12" priority="29" operator="equal">
      <formula>0</formula>
    </cfRule>
  </conditionalFormatting>
  <conditionalFormatting sqref="E24">
    <cfRule type="cellIs" dxfId="11" priority="23" operator="equal">
      <formula>0</formula>
    </cfRule>
  </conditionalFormatting>
  <conditionalFormatting sqref="E25">
    <cfRule type="cellIs" dxfId="10" priority="21" operator="equal">
      <formula>0</formula>
    </cfRule>
  </conditionalFormatting>
  <conditionalFormatting sqref="E26">
    <cfRule type="cellIs" dxfId="9" priority="16" operator="equal">
      <formula>0</formula>
    </cfRule>
  </conditionalFormatting>
  <conditionalFormatting sqref="E27">
    <cfRule type="cellIs" dxfId="8" priority="15" operator="equal">
      <formula>0</formula>
    </cfRule>
  </conditionalFormatting>
  <conditionalFormatting sqref="D30:D32 D38 D41:D42">
    <cfRule type="cellIs" dxfId="7" priority="8" operator="equal">
      <formula>0</formula>
    </cfRule>
  </conditionalFormatting>
  <conditionalFormatting sqref="D33">
    <cfRule type="cellIs" dxfId="6" priority="7" operator="equal">
      <formula>0</formula>
    </cfRule>
  </conditionalFormatting>
  <conditionalFormatting sqref="D34">
    <cfRule type="cellIs" dxfId="5" priority="6" operator="equal">
      <formula>0</formula>
    </cfRule>
  </conditionalFormatting>
  <conditionalFormatting sqref="D40">
    <cfRule type="cellIs" dxfId="4" priority="1" operator="equal">
      <formula>0</formula>
    </cfRule>
  </conditionalFormatting>
  <conditionalFormatting sqref="D35">
    <cfRule type="cellIs" dxfId="3" priority="5" operator="equal">
      <formula>0</formula>
    </cfRule>
  </conditionalFormatting>
  <conditionalFormatting sqref="D36">
    <cfRule type="cellIs" dxfId="2" priority="4" operator="equal">
      <formula>0</formula>
    </cfRule>
  </conditionalFormatting>
  <conditionalFormatting sqref="D37">
    <cfRule type="cellIs" dxfId="1" priority="3" operator="equal">
      <formula>0</formula>
    </cfRule>
  </conditionalFormatting>
  <conditionalFormatting sqref="D39">
    <cfRule type="cellIs" dxfId="0" priority="2" operator="equal">
      <formula>0</formula>
    </cfRule>
  </conditionalFormatting>
  <pageMargins left="0.7" right="0.7" top="0.75" bottom="0.75" header="0.3" footer="0.3"/>
  <pageSetup scale="84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Props1.xml><?xml version="1.0" encoding="utf-8"?>
<ds:datastoreItem xmlns:ds="http://schemas.openxmlformats.org/officeDocument/2006/customXml" ds:itemID="{0081C1F2-2D5C-49CB-8B3A-8404CE5F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1A979-8AC5-4659-96E3-69A0356D3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41B7F0-DF19-483B-A520-335F50B6CF55}">
  <ds:schemaRefs>
    <ds:schemaRef ds:uri="http://schemas.microsoft.com/office/2006/metadata/properties"/>
    <ds:schemaRef ds:uri="http://schemas.microsoft.com/office/infopath/2007/PartnerControls"/>
    <ds:schemaRef ds:uri="0dff5752-ff18-4084-8703-f6de6e7b121a"/>
    <ds:schemaRef ds:uri="1f2061e5-d3d5-4a1c-a34d-e549926875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Lenovo4</dc:creator>
  <cp:keywords/>
  <dc:description/>
  <cp:lastModifiedBy>ZHURBA</cp:lastModifiedBy>
  <cp:revision/>
  <cp:lastPrinted>2026-02-12T17:46:30Z</cp:lastPrinted>
  <dcterms:created xsi:type="dcterms:W3CDTF">2020-09-15T05:02:32Z</dcterms:created>
  <dcterms:modified xsi:type="dcterms:W3CDTF">2026-02-14T10:33:45Z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