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427A2DF-C9BB-446C-9256-A58D4D62B9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наборка работ полная 1 этаж " sheetId="12" r:id="rId1"/>
  </sheets>
  <definedNames>
    <definedName name="_xlnm.Print_Area" localSheetId="0">'наборка работ полная 1 этаж '!$A$1:$L$81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12" l="1"/>
  <c r="L81" i="12"/>
  <c r="L80" i="12"/>
  <c r="L79" i="12"/>
  <c r="L78" i="12"/>
  <c r="L77" i="12"/>
  <c r="L76" i="12"/>
  <c r="L75" i="12"/>
  <c r="L74" i="12"/>
  <c r="L73" i="12"/>
  <c r="L72" i="12"/>
  <c r="L71" i="12"/>
  <c r="L70" i="12"/>
  <c r="L69" i="12"/>
  <c r="L68" i="12"/>
  <c r="L67" i="12"/>
  <c r="L66" i="12"/>
  <c r="L65" i="12"/>
  <c r="L64" i="12"/>
  <c r="L63" i="12"/>
  <c r="L62" i="12"/>
  <c r="L60" i="12"/>
  <c r="L59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6" i="12"/>
  <c r="L25" i="12"/>
  <c r="L24" i="12"/>
  <c r="L23" i="12"/>
  <c r="L22" i="12"/>
  <c r="J21" i="12"/>
  <c r="I21" i="12"/>
  <c r="H21" i="12"/>
  <c r="G21" i="12"/>
  <c r="F21" i="12"/>
  <c r="E21" i="12"/>
  <c r="L20" i="12"/>
  <c r="J19" i="12"/>
  <c r="I19" i="12"/>
  <c r="H19" i="12"/>
  <c r="G19" i="12"/>
  <c r="F19" i="12"/>
  <c r="E19" i="12"/>
  <c r="J18" i="12"/>
  <c r="I18" i="12"/>
  <c r="H18" i="12"/>
  <c r="G18" i="12"/>
  <c r="F18" i="12"/>
  <c r="E18" i="12"/>
  <c r="L17" i="12"/>
  <c r="L16" i="12"/>
  <c r="L15" i="12"/>
  <c r="L14" i="12"/>
  <c r="L13" i="12"/>
  <c r="L12" i="12"/>
  <c r="L11" i="12"/>
  <c r="L10" i="12"/>
  <c r="L9" i="12"/>
  <c r="L7" i="12"/>
  <c r="L6" i="12"/>
  <c r="L19" i="12" l="1"/>
  <c r="L21" i="12"/>
  <c r="L18" i="12"/>
</calcChain>
</file>

<file path=xl/sharedStrings.xml><?xml version="1.0" encoding="utf-8"?>
<sst xmlns="http://schemas.openxmlformats.org/spreadsheetml/2006/main" count="171" uniqueCount="97">
  <si>
    <t>№
п/п</t>
  </si>
  <si>
    <t>По проекту</t>
  </si>
  <si>
    <t>Найменування</t>
  </si>
  <si>
    <t>м</t>
  </si>
  <si>
    <t>шт.</t>
  </si>
  <si>
    <t>од. вим.</t>
  </si>
  <si>
    <t>- Контактор, 4НО, 4р, 40А, 380В, IP20, 50Гц</t>
  </si>
  <si>
    <t>- Вимикач автоматичний, 1р, 16А, х-ка С, 220В, 50Гц</t>
  </si>
  <si>
    <t>- Диференційний автоматичний вимикач, 2р, 16А, х-ка С, 220В, 50Гц</t>
  </si>
  <si>
    <t>компл.</t>
  </si>
  <si>
    <t>Кабель ВВГнгд 3х1,5</t>
  </si>
  <si>
    <t>Кабель ВВГнгд 3х2,5</t>
  </si>
  <si>
    <t>Кабель ВВГнгд 5х4</t>
  </si>
  <si>
    <t>Кабель UTP (КПВ-ВП 350) 24 AWG 4х2х0,51</t>
  </si>
  <si>
    <t>Коробка розподільча 85х85х40мм IP55</t>
  </si>
  <si>
    <t>м.п.</t>
  </si>
  <si>
    <t>Пробивання штроб у бетоні</t>
  </si>
  <si>
    <t>мішок</t>
  </si>
  <si>
    <r>
      <t>Кабель сигнальний екранований JY(St)Y 2х2х0,8 мм</t>
    </r>
    <r>
      <rPr>
        <sz val="12"/>
        <color theme="1"/>
        <rFont val="Calibri"/>
        <family val="2"/>
        <charset val="204"/>
      </rPr>
      <t>²</t>
    </r>
  </si>
  <si>
    <r>
      <t>Кабель JA-H(St)H 2х2х0,8 мм</t>
    </r>
    <r>
      <rPr>
        <sz val="12"/>
        <color theme="1"/>
        <rFont val="Calibri"/>
        <family val="2"/>
        <charset val="204"/>
      </rPr>
      <t>²</t>
    </r>
  </si>
  <si>
    <r>
      <t>Кабель силовий вогнестійкий HXH FE180/E30 2х1,5 мм</t>
    </r>
    <r>
      <rPr>
        <sz val="12"/>
        <color theme="1"/>
        <rFont val="Calibri"/>
        <family val="2"/>
        <charset val="204"/>
      </rPr>
      <t>²</t>
    </r>
  </si>
  <si>
    <r>
      <t>Кабель силовий вогнестійкий HXH FE180/E30 3х1,5 мм</t>
    </r>
    <r>
      <rPr>
        <sz val="12"/>
        <color theme="1"/>
        <rFont val="Calibri"/>
        <family val="2"/>
        <charset val="204"/>
      </rPr>
      <t>²</t>
    </r>
  </si>
  <si>
    <r>
      <t>Кабель силовий вогнестійкий HXH FE180/E30 4х1,5 мм</t>
    </r>
    <r>
      <rPr>
        <sz val="12"/>
        <color theme="1"/>
        <rFont val="Calibri"/>
        <family val="2"/>
        <charset val="204"/>
      </rPr>
      <t>²</t>
    </r>
  </si>
  <si>
    <t>Кабель звита пара КПВ-ВП(350) 24AWG 4х2х0,51, cat5e</t>
  </si>
  <si>
    <t>Кабель оптичний ОТК1</t>
  </si>
  <si>
    <t>Коробка розподільча з кабельними вводами 240х190х90 мм, IP55</t>
  </si>
  <si>
    <t>Коробка розподільча металева 100х100х65 мм, IP43</t>
  </si>
  <si>
    <t>Винос сміття з використанням ліфта</t>
  </si>
  <si>
    <t>Щит електричний квартирний прихованого встановлення, у складі:</t>
  </si>
  <si>
    <t>Кабель силовий з оболонкою з індексом нгд ВВГнгд 3х1,5</t>
  </si>
  <si>
    <t>Монтаж шини РЕN</t>
  </si>
  <si>
    <t>Підготовка ніші під електрощит</t>
  </si>
  <si>
    <t>Розетка електрична трифазна, 380В, 50Гц, 3к+N+з</t>
  </si>
  <si>
    <t>Бра настінне, IP23, 220В</t>
  </si>
  <si>
    <t>Терморегулятор теплої підлоги, 220В, IP20, 50Гц (датчик ТП у комплекті)</t>
  </si>
  <si>
    <t>Кнопка виклику</t>
  </si>
  <si>
    <t>Домофон</t>
  </si>
  <si>
    <t>Wi-Fi роутер</t>
  </si>
  <si>
    <t>Датчик СМК для охоронної сигналізації</t>
  </si>
  <si>
    <t>Кнопка виходу</t>
  </si>
  <si>
    <t>Зчитувач</t>
  </si>
  <si>
    <t>Камера відеонагляду</t>
  </si>
  <si>
    <t>Сповіщувач адресний димовий, 18-28В, IP30</t>
  </si>
  <si>
    <t>Сповіщувач адресний ручний, 18-28В, IP30</t>
  </si>
  <si>
    <t>Оповіщувач світлозвуковий Вихід, DC24V</t>
  </si>
  <si>
    <t>Кнопка "Пуск" вентиляторів димовидалення та підпору повітря</t>
  </si>
  <si>
    <t>Кнопка "Пуск" протипожежних насосів</t>
  </si>
  <si>
    <t>шт</t>
  </si>
  <si>
    <t>- Корпус металевий ЩРВ-48, УХЛ3, 380/220В, 50Гц, ІР31</t>
  </si>
  <si>
    <t>- Вимикач навантаження, 3р, 32А, х-ка С, 380В, 50Гц</t>
  </si>
  <si>
    <t>Монтаж шини нульової з ізолятором</t>
  </si>
  <si>
    <t>Світильник точковий вбудований, ІР23, 230В</t>
  </si>
  <si>
    <t>Світильник підвісний, ІР23, 230В</t>
  </si>
  <si>
    <t>Люстра підвісна, ІР23, 230В</t>
  </si>
  <si>
    <t>Розетка електрична, 220В, 16А, ІР20, 50Гц, 2к+з</t>
  </si>
  <si>
    <t>Механізм розетки комп'ютерної  RJ-45 UTP, cat5e</t>
  </si>
  <si>
    <t xml:space="preserve">Датчик електричний для вимірювання рівня рідини FL
</t>
  </si>
  <si>
    <t>Блок живлення 220/12В, ІР54, 60Вт</t>
  </si>
  <si>
    <t>Вішак для рушників</t>
  </si>
  <si>
    <t>- Вимикач автоматичний, 3р, 20А, х-ка С, 380В, 50Гц</t>
  </si>
  <si>
    <t xml:space="preserve">Труба гофрована ПВХ ∅20мм </t>
  </si>
  <si>
    <t>Кабель силовий з оболонкою з індексом нгд ВВГнгд 3х2,5</t>
  </si>
  <si>
    <r>
      <t xml:space="preserve">Труба гофрована ПВХ </t>
    </r>
    <r>
      <rPr>
        <sz val="12"/>
        <color theme="1"/>
        <rFont val="Calibri"/>
        <family val="2"/>
        <charset val="204"/>
      </rPr>
      <t>Ø20</t>
    </r>
    <r>
      <rPr>
        <i/>
        <sz val="12"/>
        <color theme="1"/>
        <rFont val="Cambria"/>
        <family val="1"/>
        <charset val="204"/>
      </rPr>
      <t>мм</t>
    </r>
  </si>
  <si>
    <r>
      <t xml:space="preserve">Труба гофрована ПВХ </t>
    </r>
    <r>
      <rPr>
        <sz val="12"/>
        <color theme="1"/>
        <rFont val="Calibri"/>
        <family val="2"/>
        <charset val="204"/>
      </rPr>
      <t>Ø32</t>
    </r>
    <r>
      <rPr>
        <i/>
        <sz val="12"/>
        <color theme="1"/>
        <rFont val="Cambria"/>
        <family val="1"/>
        <charset val="204"/>
      </rPr>
      <t>мм</t>
    </r>
  </si>
  <si>
    <t xml:space="preserve">Датчик руху, радіус дії 5м, 230В, ES-M12 HS </t>
  </si>
  <si>
    <t>Led-світильник Global GBH15W</t>
  </si>
  <si>
    <t>Електрозамок YM-180N (Led)</t>
  </si>
  <si>
    <t>Сповіщувач магнітний контактний відкривання дверей СМК</t>
  </si>
  <si>
    <t>Бокс металевий 300х300х120мм</t>
  </si>
  <si>
    <t>Блок електроний ATES0329</t>
  </si>
  <si>
    <t>Блок живлення 220/12В 100W</t>
  </si>
  <si>
    <t>Модуль керування СПС</t>
  </si>
  <si>
    <t>Розетка електрична накладна, 220В, 16А, ІР44 50Гц, 2к+з</t>
  </si>
  <si>
    <t>Вимикач одноклавішний накладний, 220В, 10А, ІР44, 50Гц</t>
  </si>
  <si>
    <t>Монтаж підрозетника</t>
  </si>
  <si>
    <t>Монтаж та комутація коробки розподільчої зварюванням</t>
  </si>
  <si>
    <t>-Контролер антипотопу</t>
  </si>
  <si>
    <t>Кабель силовий з оболонкою з індексом нгд ВВГнгд  до 5х10</t>
  </si>
  <si>
    <t>Вимикачі вбудовані</t>
  </si>
  <si>
    <t>Кв1</t>
  </si>
  <si>
    <t>Кв2</t>
  </si>
  <si>
    <t>Кв3</t>
  </si>
  <si>
    <t>Кв4</t>
  </si>
  <si>
    <t>Кв5</t>
  </si>
  <si>
    <t>Кв6</t>
  </si>
  <si>
    <t>Загалом на 1 поверх</t>
  </si>
  <si>
    <t>МЗК</t>
  </si>
  <si>
    <t>Прозвонка кабельних ліній на цілісність ізоляції та відповідність призначенню</t>
  </si>
  <si>
    <t>лінія</t>
  </si>
  <si>
    <t>Сповіщувач кінцевий герконовий</t>
  </si>
  <si>
    <t>Вартість 2-го етапу типового поверху</t>
  </si>
  <si>
    <t>Договірна ціна</t>
  </si>
  <si>
    <t>Вартість 1 етапу типового поверху.</t>
  </si>
  <si>
    <t>Електротехнічні рішення. Кабельні мережі живлення та слаботочні мережі. 
Житлова зона</t>
  </si>
  <si>
    <t>Електротехнічні рішення. Кабельні мережі живлення та слаботочні мережі. 
Місця загального користування. І етап</t>
  </si>
  <si>
    <t>Електротехнічні рішення. Освітлювальне бладнання. 
Житлова зона</t>
  </si>
  <si>
    <t>Електротехнічні рішення. Освітлювальне та слаботочне обладнання
Місця загального користування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</si>
</sst>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2"/>
      <color theme="1"/>
      <name val="Cambria"/>
      <family val="1"/>
      <charset val="204"/>
    </font>
    <font>
      <i/>
      <sz val="12"/>
      <name val="Cambria"/>
      <family val="1"/>
      <charset val="204"/>
    </font>
    <font>
      <sz val="12"/>
      <color theme="1"/>
      <name val="Calibri"/>
      <family val="2"/>
      <charset val="204"/>
    </font>
    <font>
      <b/>
      <i/>
      <sz val="14"/>
      <name val="Cambria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mbria"/>
      <family val="1"/>
      <charset val="204"/>
    </font>
    <font>
      <b/>
      <i/>
      <sz val="11"/>
      <color theme="1"/>
      <name val="Cambria"/>
      <family val="1"/>
      <charset val="204"/>
    </font>
    <font>
      <b/>
      <i/>
      <sz val="9"/>
      <name val="Cambria"/>
      <family val="1"/>
      <charset val="204"/>
    </font>
    <font>
      <b/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8" fillId="4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13" fillId="0" borderId="11" xfId="0" applyNumberFormat="1" applyFont="1" applyFill="1" applyBorder="1" applyAlignment="1" applyProtection="1">
      <alignment horizontal="center" vertical="center" wrapText="1"/>
    </xf>
    <xf numFmtId="164" fontId="8" fillId="4" borderId="16" xfId="0" applyNumberFormat="1" applyFont="1" applyFill="1" applyBorder="1" applyAlignment="1" applyProtection="1">
      <alignment horizontal="center" vertical="center" wrapText="1"/>
    </xf>
    <xf numFmtId="164" fontId="8" fillId="4" borderId="17" xfId="0" applyNumberFormat="1" applyFont="1" applyFill="1" applyBorder="1" applyAlignment="1" applyProtection="1">
      <alignment horizontal="center" vertical="center" wrapText="1"/>
    </xf>
    <xf numFmtId="164" fontId="8" fillId="3" borderId="16" xfId="0" applyNumberFormat="1" applyFont="1" applyFill="1" applyBorder="1" applyAlignment="1" applyProtection="1">
      <alignment horizontal="center" vertical="center" wrapText="1"/>
    </xf>
    <xf numFmtId="164" fontId="8" fillId="3" borderId="17" xfId="0" applyNumberFormat="1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64" fontId="13" fillId="3" borderId="7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13" fillId="0" borderId="19" xfId="0" applyNumberFormat="1" applyFont="1" applyFill="1" applyBorder="1" applyAlignment="1" applyProtection="1">
      <alignment horizontal="center" vertical="center" wrapText="1"/>
    </xf>
    <xf numFmtId="164" fontId="8" fillId="4" borderId="20" xfId="0" applyNumberFormat="1" applyFont="1" applyFill="1" applyBorder="1" applyAlignment="1" applyProtection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3" fontId="6" fillId="0" borderId="22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3" fontId="6" fillId="0" borderId="19" xfId="0" applyNumberFormat="1" applyFont="1" applyFill="1" applyBorder="1" applyAlignment="1">
      <alignment horizontal="center" vertical="center" wrapText="1"/>
    </xf>
    <xf numFmtId="3" fontId="6" fillId="4" borderId="20" xfId="0" applyNumberFormat="1" applyFont="1" applyFill="1" applyBorder="1" applyAlignment="1">
      <alignment horizontal="center" vertical="center" wrapText="1"/>
    </xf>
    <xf numFmtId="3" fontId="6" fillId="0" borderId="21" xfId="0" applyNumberFormat="1" applyFont="1" applyFill="1" applyBorder="1" applyAlignment="1">
      <alignment horizontal="center" vertical="center" wrapText="1"/>
    </xf>
    <xf numFmtId="3" fontId="6" fillId="2" borderId="22" xfId="0" applyNumberFormat="1" applyFont="1" applyFill="1" applyBorder="1" applyAlignment="1">
      <alignment horizontal="center" vertical="center" wrapText="1"/>
    </xf>
    <xf numFmtId="164" fontId="8" fillId="3" borderId="20" xfId="0" applyNumberFormat="1" applyFont="1" applyFill="1" applyBorder="1" applyAlignment="1" applyProtection="1">
      <alignment horizontal="center" vertical="center" wrapText="1"/>
    </xf>
    <xf numFmtId="164" fontId="13" fillId="3" borderId="21" xfId="0" applyNumberFormat="1" applyFont="1" applyFill="1" applyBorder="1" applyAlignment="1" applyProtection="1">
      <alignment horizontal="center" vertical="center" wrapText="1"/>
    </xf>
    <xf numFmtId="3" fontId="6" fillId="3" borderId="20" xfId="0" applyNumberFormat="1" applyFont="1" applyFill="1" applyBorder="1" applyAlignment="1">
      <alignment horizontal="center" vertical="center" wrapText="1"/>
    </xf>
    <xf numFmtId="3" fontId="6" fillId="2" borderId="21" xfId="0" applyNumberFormat="1" applyFont="1" applyFill="1" applyBorder="1" applyAlignment="1">
      <alignment horizontal="center" vertical="center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13" fillId="0" borderId="15" xfId="0" applyNumberFormat="1" applyFont="1" applyFill="1" applyBorder="1" applyAlignment="1" applyProtection="1">
      <alignment horizontal="center" vertical="center" wrapText="1"/>
    </xf>
    <xf numFmtId="164" fontId="8" fillId="4" borderId="18" xfId="0" applyNumberFormat="1" applyFont="1" applyFill="1" applyBorder="1" applyAlignment="1" applyProtection="1">
      <alignment horizontal="center" vertical="center" wrapText="1"/>
    </xf>
    <xf numFmtId="3" fontId="6" fillId="4" borderId="9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15" xfId="0" applyNumberFormat="1" applyFont="1" applyFill="1" applyBorder="1" applyAlignment="1">
      <alignment horizontal="center" vertical="center" wrapText="1"/>
    </xf>
    <xf numFmtId="3" fontId="6" fillId="4" borderId="18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 wrapText="1"/>
    </xf>
    <xf numFmtId="164" fontId="8" fillId="3" borderId="18" xfId="0" applyNumberFormat="1" applyFont="1" applyFill="1" applyBorder="1" applyAlignment="1" applyProtection="1">
      <alignment horizontal="center" vertical="center" wrapText="1"/>
    </xf>
    <xf numFmtId="164" fontId="13" fillId="3" borderId="9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 applyProtection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 applyProtection="1">
      <alignment horizontal="center" vertical="center" wrapText="1"/>
    </xf>
    <xf numFmtId="164" fontId="13" fillId="3" borderId="1" xfId="0" applyNumberFormat="1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1A4880"/>
      <color rgb="FF165682"/>
      <color rgb="FF4E87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1"/>
  <sheetViews>
    <sheetView tabSelected="1" view="pageBreakPreview" zoomScaleNormal="100" zoomScaleSheetLayoutView="100" workbookViewId="0">
      <selection activeCell="O3" sqref="O3"/>
    </sheetView>
  </sheetViews>
  <sheetFormatPr defaultColWidth="9.140625" defaultRowHeight="12.75" outlineLevelRow="1" x14ac:dyDescent="0.25"/>
  <cols>
    <col min="1" max="1" width="3.140625" style="1" customWidth="1"/>
    <col min="2" max="2" width="5.7109375" style="6" customWidth="1"/>
    <col min="3" max="3" width="51.85546875" style="7" customWidth="1"/>
    <col min="4" max="4" width="8.28515625" style="8" customWidth="1"/>
    <col min="5" max="9" width="6.7109375" style="8" customWidth="1"/>
    <col min="10" max="10" width="6.7109375" style="9" customWidth="1"/>
    <col min="11" max="11" width="5.5703125" style="76" customWidth="1"/>
    <col min="12" max="12" width="8.28515625" style="9" customWidth="1"/>
    <col min="13" max="16384" width="9.140625" style="1"/>
  </cols>
  <sheetData>
    <row r="1" spans="2:12" ht="19.149999999999999" customHeight="1" thickBot="1" x14ac:dyDescent="0.3">
      <c r="B1" s="5"/>
      <c r="C1" s="82" t="s">
        <v>91</v>
      </c>
      <c r="D1" s="82"/>
      <c r="E1" s="82"/>
      <c r="F1" s="82"/>
      <c r="G1" s="82"/>
      <c r="H1" s="82"/>
      <c r="I1" s="82"/>
      <c r="J1" s="82"/>
      <c r="K1" s="82"/>
      <c r="L1" s="82"/>
    </row>
    <row r="2" spans="2:12" s="10" customFormat="1" ht="93" customHeight="1" x14ac:dyDescent="0.25">
      <c r="B2" s="83" t="s">
        <v>0</v>
      </c>
      <c r="C2" s="85" t="s">
        <v>2</v>
      </c>
      <c r="D2" s="85" t="s">
        <v>1</v>
      </c>
      <c r="E2" s="85"/>
      <c r="F2" s="85"/>
      <c r="G2" s="85"/>
      <c r="H2" s="85"/>
      <c r="I2" s="85"/>
      <c r="J2" s="85"/>
      <c r="K2" s="52"/>
      <c r="L2" s="66"/>
    </row>
    <row r="3" spans="2:12" s="21" customFormat="1" ht="52.5" customHeight="1" thickBot="1" x14ac:dyDescent="0.3">
      <c r="B3" s="84"/>
      <c r="C3" s="86"/>
      <c r="D3" s="32" t="s">
        <v>5</v>
      </c>
      <c r="E3" s="32" t="s">
        <v>79</v>
      </c>
      <c r="F3" s="32" t="s">
        <v>80</v>
      </c>
      <c r="G3" s="32" t="s">
        <v>81</v>
      </c>
      <c r="H3" s="32" t="s">
        <v>82</v>
      </c>
      <c r="I3" s="32" t="s">
        <v>83</v>
      </c>
      <c r="J3" s="53" t="s">
        <v>84</v>
      </c>
      <c r="K3" s="77" t="s">
        <v>86</v>
      </c>
      <c r="L3" s="67" t="s">
        <v>85</v>
      </c>
    </row>
    <row r="4" spans="2:12" s="10" customFormat="1" ht="41.25" customHeight="1" thickBot="1" x14ac:dyDescent="0.3">
      <c r="B4" s="33"/>
      <c r="C4" s="34" t="s">
        <v>92</v>
      </c>
      <c r="D4" s="34"/>
      <c r="E4" s="34"/>
      <c r="F4" s="34"/>
      <c r="G4" s="34"/>
      <c r="H4" s="34"/>
      <c r="I4" s="34"/>
      <c r="J4" s="54"/>
      <c r="K4" s="20"/>
      <c r="L4" s="68"/>
    </row>
    <row r="5" spans="2:12" ht="48.75" customHeight="1" x14ac:dyDescent="0.25">
      <c r="B5" s="48"/>
      <c r="C5" s="49" t="s">
        <v>93</v>
      </c>
      <c r="D5" s="50"/>
      <c r="E5" s="50"/>
      <c r="F5" s="50"/>
      <c r="G5" s="50"/>
      <c r="H5" s="50"/>
      <c r="I5" s="50"/>
      <c r="J5" s="55"/>
      <c r="K5" s="78"/>
      <c r="L5" s="69"/>
    </row>
    <row r="6" spans="2:12" ht="31.5" outlineLevel="1" x14ac:dyDescent="0.25">
      <c r="B6" s="11">
        <v>1</v>
      </c>
      <c r="C6" s="12" t="s">
        <v>28</v>
      </c>
      <c r="D6" s="2" t="s">
        <v>9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56">
        <v>1</v>
      </c>
      <c r="K6" s="3"/>
      <c r="L6" s="70">
        <f t="shared" ref="L6:L26" si="0">SUM(E6:K6)</f>
        <v>6</v>
      </c>
    </row>
    <row r="7" spans="2:12" ht="15.75" outlineLevel="1" x14ac:dyDescent="0.25">
      <c r="B7" s="11"/>
      <c r="C7" s="14" t="s">
        <v>31</v>
      </c>
      <c r="D7" s="2" t="s">
        <v>4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56">
        <v>1</v>
      </c>
      <c r="K7" s="3"/>
      <c r="L7" s="70">
        <f t="shared" si="0"/>
        <v>6</v>
      </c>
    </row>
    <row r="8" spans="2:12" ht="30.6" customHeight="1" outlineLevel="1" x14ac:dyDescent="0.25">
      <c r="B8" s="11"/>
      <c r="C8" s="15" t="s">
        <v>48</v>
      </c>
      <c r="D8" s="2" t="s">
        <v>4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56">
        <v>1</v>
      </c>
      <c r="K8" s="3"/>
      <c r="L8" s="70">
        <f t="shared" si="0"/>
        <v>6</v>
      </c>
    </row>
    <row r="9" spans="2:12" ht="31.5" outlineLevel="1" x14ac:dyDescent="0.25">
      <c r="B9" s="11"/>
      <c r="C9" s="15" t="s">
        <v>49</v>
      </c>
      <c r="D9" s="2" t="s">
        <v>4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56">
        <v>1</v>
      </c>
      <c r="K9" s="3"/>
      <c r="L9" s="70">
        <f t="shared" si="0"/>
        <v>6</v>
      </c>
    </row>
    <row r="10" spans="2:12" ht="15.75" outlineLevel="1" x14ac:dyDescent="0.25">
      <c r="B10" s="11"/>
      <c r="C10" s="15" t="s">
        <v>6</v>
      </c>
      <c r="D10" s="2" t="s">
        <v>4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56">
        <v>1</v>
      </c>
      <c r="K10" s="3"/>
      <c r="L10" s="70">
        <f t="shared" si="0"/>
        <v>6</v>
      </c>
    </row>
    <row r="11" spans="2:12" ht="31.5" outlineLevel="1" x14ac:dyDescent="0.25">
      <c r="B11" s="11"/>
      <c r="C11" s="15" t="s">
        <v>59</v>
      </c>
      <c r="D11" s="2" t="s">
        <v>4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56">
        <v>1</v>
      </c>
      <c r="K11" s="3"/>
      <c r="L11" s="70">
        <f t="shared" si="0"/>
        <v>6</v>
      </c>
    </row>
    <row r="12" spans="2:12" ht="31.5" outlineLevel="1" x14ac:dyDescent="0.25">
      <c r="B12" s="11"/>
      <c r="C12" s="15" t="s">
        <v>7</v>
      </c>
      <c r="D12" s="2" t="s">
        <v>4</v>
      </c>
      <c r="E12" s="2">
        <v>4</v>
      </c>
      <c r="F12" s="2">
        <v>4</v>
      </c>
      <c r="G12" s="2">
        <v>4</v>
      </c>
      <c r="H12" s="2">
        <v>4</v>
      </c>
      <c r="I12" s="2">
        <v>4</v>
      </c>
      <c r="J12" s="56">
        <v>4</v>
      </c>
      <c r="K12" s="3"/>
      <c r="L12" s="70">
        <f t="shared" si="0"/>
        <v>24</v>
      </c>
    </row>
    <row r="13" spans="2:12" ht="31.5" outlineLevel="1" x14ac:dyDescent="0.25">
      <c r="B13" s="11"/>
      <c r="C13" s="15" t="s">
        <v>8</v>
      </c>
      <c r="D13" s="2" t="s">
        <v>4</v>
      </c>
      <c r="E13" s="2">
        <v>8</v>
      </c>
      <c r="F13" s="2">
        <v>8</v>
      </c>
      <c r="G13" s="2">
        <v>8</v>
      </c>
      <c r="H13" s="2">
        <v>8</v>
      </c>
      <c r="I13" s="2">
        <v>8</v>
      </c>
      <c r="J13" s="56">
        <v>8</v>
      </c>
      <c r="K13" s="3"/>
      <c r="L13" s="70">
        <f t="shared" si="0"/>
        <v>48</v>
      </c>
    </row>
    <row r="14" spans="2:12" ht="15.75" outlineLevel="1" x14ac:dyDescent="0.25">
      <c r="B14" s="11"/>
      <c r="C14" s="15" t="s">
        <v>76</v>
      </c>
      <c r="D14" s="2" t="s">
        <v>47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56">
        <v>1</v>
      </c>
      <c r="K14" s="3"/>
      <c r="L14" s="70">
        <f t="shared" si="0"/>
        <v>6</v>
      </c>
    </row>
    <row r="15" spans="2:12" ht="15.75" outlineLevel="1" x14ac:dyDescent="0.25">
      <c r="B15" s="11"/>
      <c r="C15" s="15" t="s">
        <v>50</v>
      </c>
      <c r="D15" s="2" t="s">
        <v>4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56">
        <v>1</v>
      </c>
      <c r="K15" s="3"/>
      <c r="L15" s="70">
        <f t="shared" si="0"/>
        <v>6</v>
      </c>
    </row>
    <row r="16" spans="2:12" ht="15.75" outlineLevel="1" x14ac:dyDescent="0.25">
      <c r="B16" s="11"/>
      <c r="C16" s="15" t="s">
        <v>30</v>
      </c>
      <c r="D16" s="2" t="s">
        <v>4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56">
        <v>1</v>
      </c>
      <c r="K16" s="3"/>
      <c r="L16" s="70">
        <f t="shared" si="0"/>
        <v>6</v>
      </c>
    </row>
    <row r="17" spans="2:12" ht="31.5" outlineLevel="1" x14ac:dyDescent="0.25">
      <c r="B17" s="11">
        <v>2</v>
      </c>
      <c r="C17" s="15" t="s">
        <v>87</v>
      </c>
      <c r="D17" s="2" t="s">
        <v>88</v>
      </c>
      <c r="E17" s="2">
        <v>59</v>
      </c>
      <c r="F17" s="2">
        <v>58</v>
      </c>
      <c r="G17" s="2">
        <v>63</v>
      </c>
      <c r="H17" s="2">
        <v>72</v>
      </c>
      <c r="I17" s="2">
        <v>72</v>
      </c>
      <c r="J17" s="56">
        <v>59</v>
      </c>
      <c r="K17" s="3"/>
      <c r="L17" s="70">
        <f t="shared" si="0"/>
        <v>383</v>
      </c>
    </row>
    <row r="18" spans="2:12" s="19" customFormat="1" ht="15.75" outlineLevel="1" x14ac:dyDescent="0.25">
      <c r="B18" s="11">
        <v>3</v>
      </c>
      <c r="C18" s="4" t="s">
        <v>10</v>
      </c>
      <c r="D18" s="2" t="s">
        <v>3</v>
      </c>
      <c r="E18" s="2">
        <f>276-70</f>
        <v>206</v>
      </c>
      <c r="F18" s="2">
        <f>266-50</f>
        <v>216</v>
      </c>
      <c r="G18" s="2">
        <f>296-70</f>
        <v>226</v>
      </c>
      <c r="H18" s="2">
        <f>456-90</f>
        <v>366</v>
      </c>
      <c r="I18" s="2">
        <f>465-80</f>
        <v>385</v>
      </c>
      <c r="J18" s="56">
        <f>262-60</f>
        <v>202</v>
      </c>
      <c r="K18" s="3"/>
      <c r="L18" s="70">
        <f t="shared" si="0"/>
        <v>1601</v>
      </c>
    </row>
    <row r="19" spans="2:12" s="19" customFormat="1" ht="15.75" outlineLevel="1" x14ac:dyDescent="0.25">
      <c r="B19" s="11">
        <v>4</v>
      </c>
      <c r="C19" s="4" t="s">
        <v>11</v>
      </c>
      <c r="D19" s="2" t="s">
        <v>3</v>
      </c>
      <c r="E19" s="2">
        <f>288-110</f>
        <v>178</v>
      </c>
      <c r="F19" s="2">
        <f>300-110</f>
        <v>190</v>
      </c>
      <c r="G19" s="2">
        <f>287-110</f>
        <v>177</v>
      </c>
      <c r="H19" s="2">
        <f>350-120</f>
        <v>230</v>
      </c>
      <c r="I19" s="2">
        <f>406-120</f>
        <v>286</v>
      </c>
      <c r="J19" s="56">
        <f>265-80</f>
        <v>185</v>
      </c>
      <c r="K19" s="3"/>
      <c r="L19" s="70">
        <f t="shared" si="0"/>
        <v>1246</v>
      </c>
    </row>
    <row r="20" spans="2:12" s="19" customFormat="1" ht="15.75" outlineLevel="1" x14ac:dyDescent="0.25">
      <c r="B20" s="11">
        <v>5</v>
      </c>
      <c r="C20" s="4" t="s">
        <v>12</v>
      </c>
      <c r="D20" s="2" t="s">
        <v>3</v>
      </c>
      <c r="E20" s="2">
        <v>17</v>
      </c>
      <c r="F20" s="2">
        <v>16</v>
      </c>
      <c r="G20" s="2">
        <v>19</v>
      </c>
      <c r="H20" s="2">
        <v>20</v>
      </c>
      <c r="I20" s="2">
        <v>22</v>
      </c>
      <c r="J20" s="56">
        <v>20</v>
      </c>
      <c r="K20" s="3"/>
      <c r="L20" s="70">
        <f t="shared" si="0"/>
        <v>114</v>
      </c>
    </row>
    <row r="21" spans="2:12" s="19" customFormat="1" ht="15.75" outlineLevel="1" x14ac:dyDescent="0.25">
      <c r="B21" s="11">
        <v>6</v>
      </c>
      <c r="C21" s="4" t="s">
        <v>13</v>
      </c>
      <c r="D21" s="2" t="s">
        <v>3</v>
      </c>
      <c r="E21" s="2">
        <f>157-30</f>
        <v>127</v>
      </c>
      <c r="F21" s="2">
        <f>159-30</f>
        <v>129</v>
      </c>
      <c r="G21" s="2">
        <f>158-30</f>
        <v>128</v>
      </c>
      <c r="H21" s="2">
        <f>190-30</f>
        <v>160</v>
      </c>
      <c r="I21" s="2">
        <f>259-30</f>
        <v>229</v>
      </c>
      <c r="J21" s="56">
        <f>147-30</f>
        <v>117</v>
      </c>
      <c r="K21" s="3"/>
      <c r="L21" s="70">
        <f t="shared" si="0"/>
        <v>890</v>
      </c>
    </row>
    <row r="22" spans="2:12" ht="15.75" outlineLevel="1" x14ac:dyDescent="0.25">
      <c r="B22" s="11">
        <v>7</v>
      </c>
      <c r="C22" s="4" t="s">
        <v>60</v>
      </c>
      <c r="D22" s="2" t="s">
        <v>3</v>
      </c>
      <c r="E22" s="2">
        <v>25</v>
      </c>
      <c r="F22" s="2">
        <v>25</v>
      </c>
      <c r="G22" s="2">
        <v>25</v>
      </c>
      <c r="H22" s="2">
        <v>25</v>
      </c>
      <c r="I22" s="2">
        <v>25</v>
      </c>
      <c r="J22" s="56">
        <v>25</v>
      </c>
      <c r="K22" s="3"/>
      <c r="L22" s="70">
        <f t="shared" si="0"/>
        <v>150</v>
      </c>
    </row>
    <row r="23" spans="2:12" ht="15.75" outlineLevel="1" x14ac:dyDescent="0.25">
      <c r="B23" s="11">
        <v>8</v>
      </c>
      <c r="C23" s="4" t="s">
        <v>74</v>
      </c>
      <c r="D23" s="2" t="s">
        <v>47</v>
      </c>
      <c r="E23" s="2">
        <v>15</v>
      </c>
      <c r="F23" s="2">
        <v>15</v>
      </c>
      <c r="G23" s="2">
        <v>15</v>
      </c>
      <c r="H23" s="2">
        <v>15</v>
      </c>
      <c r="I23" s="2">
        <v>15</v>
      </c>
      <c r="J23" s="57">
        <v>15</v>
      </c>
      <c r="K23" s="3"/>
      <c r="L23" s="70">
        <f t="shared" si="0"/>
        <v>90</v>
      </c>
    </row>
    <row r="24" spans="2:12" ht="31.5" outlineLevel="1" x14ac:dyDescent="0.25">
      <c r="B24" s="11">
        <v>9</v>
      </c>
      <c r="C24" s="4" t="s">
        <v>75</v>
      </c>
      <c r="D24" s="2" t="s">
        <v>47</v>
      </c>
      <c r="E24" s="2">
        <v>53</v>
      </c>
      <c r="F24" s="2">
        <v>54</v>
      </c>
      <c r="G24" s="2">
        <v>55</v>
      </c>
      <c r="H24" s="2">
        <v>79</v>
      </c>
      <c r="I24" s="2">
        <v>85</v>
      </c>
      <c r="J24" s="56">
        <v>52</v>
      </c>
      <c r="K24" s="3"/>
      <c r="L24" s="70">
        <f t="shared" si="0"/>
        <v>378</v>
      </c>
    </row>
    <row r="25" spans="2:12" ht="15.75" outlineLevel="1" x14ac:dyDescent="0.25">
      <c r="B25" s="11">
        <v>10</v>
      </c>
      <c r="C25" s="12" t="s">
        <v>16</v>
      </c>
      <c r="D25" s="2" t="s">
        <v>15</v>
      </c>
      <c r="E25" s="2">
        <v>20</v>
      </c>
      <c r="F25" s="2">
        <v>20</v>
      </c>
      <c r="G25" s="2">
        <v>20</v>
      </c>
      <c r="H25" s="2">
        <v>20</v>
      </c>
      <c r="I25" s="2">
        <v>20</v>
      </c>
      <c r="J25" s="56">
        <v>20</v>
      </c>
      <c r="K25" s="3"/>
      <c r="L25" s="70">
        <f t="shared" si="0"/>
        <v>120</v>
      </c>
    </row>
    <row r="26" spans="2:12" ht="16.5" outlineLevel="1" thickBot="1" x14ac:dyDescent="0.3">
      <c r="B26" s="22">
        <v>11</v>
      </c>
      <c r="C26" s="23" t="s">
        <v>27</v>
      </c>
      <c r="D26" s="24" t="s">
        <v>17</v>
      </c>
      <c r="E26" s="24">
        <v>3</v>
      </c>
      <c r="F26" s="24">
        <v>3</v>
      </c>
      <c r="G26" s="24">
        <v>3</v>
      </c>
      <c r="H26" s="24">
        <v>3</v>
      </c>
      <c r="I26" s="24">
        <v>3</v>
      </c>
      <c r="J26" s="58">
        <v>3</v>
      </c>
      <c r="K26" s="3"/>
      <c r="L26" s="71">
        <f t="shared" si="0"/>
        <v>18</v>
      </c>
    </row>
    <row r="27" spans="2:12" ht="43.5" outlineLevel="1" thickBot="1" x14ac:dyDescent="0.3">
      <c r="B27" s="29"/>
      <c r="C27" s="30" t="s">
        <v>94</v>
      </c>
      <c r="D27" s="31"/>
      <c r="E27" s="31"/>
      <c r="F27" s="31"/>
      <c r="G27" s="31"/>
      <c r="H27" s="31"/>
      <c r="I27" s="31"/>
      <c r="J27" s="59"/>
      <c r="K27" s="78"/>
      <c r="L27" s="72"/>
    </row>
    <row r="28" spans="2:12" ht="31.5" outlineLevel="1" x14ac:dyDescent="0.25">
      <c r="B28" s="26">
        <v>12</v>
      </c>
      <c r="C28" s="27" t="s">
        <v>29</v>
      </c>
      <c r="D28" s="28" t="s">
        <v>3</v>
      </c>
      <c r="E28" s="28"/>
      <c r="F28" s="28"/>
      <c r="G28" s="28"/>
      <c r="H28" s="28"/>
      <c r="I28" s="28"/>
      <c r="J28" s="60"/>
      <c r="K28" s="3">
        <v>212</v>
      </c>
      <c r="L28" s="73">
        <f t="shared" ref="L28:L42" si="1">SUM(E28:K28)</f>
        <v>212</v>
      </c>
    </row>
    <row r="29" spans="2:12" ht="31.5" outlineLevel="1" x14ac:dyDescent="0.25">
      <c r="B29" s="11">
        <v>13</v>
      </c>
      <c r="C29" s="4" t="s">
        <v>61</v>
      </c>
      <c r="D29" s="2" t="s">
        <v>3</v>
      </c>
      <c r="E29" s="2"/>
      <c r="F29" s="2"/>
      <c r="G29" s="2"/>
      <c r="H29" s="2"/>
      <c r="I29" s="2"/>
      <c r="J29" s="56"/>
      <c r="K29" s="3">
        <v>48</v>
      </c>
      <c r="L29" s="70">
        <f t="shared" si="1"/>
        <v>48</v>
      </c>
    </row>
    <row r="30" spans="2:12" s="18" customFormat="1" ht="31.5" outlineLevel="1" x14ac:dyDescent="0.25">
      <c r="B30" s="11">
        <v>14</v>
      </c>
      <c r="C30" s="4" t="s">
        <v>77</v>
      </c>
      <c r="D30" s="2" t="s">
        <v>3</v>
      </c>
      <c r="E30" s="2"/>
      <c r="F30" s="2"/>
      <c r="G30" s="2"/>
      <c r="H30" s="2"/>
      <c r="I30" s="2"/>
      <c r="J30" s="56"/>
      <c r="K30" s="3">
        <v>115</v>
      </c>
      <c r="L30" s="70">
        <f t="shared" si="1"/>
        <v>115</v>
      </c>
    </row>
    <row r="31" spans="2:12" ht="31.5" outlineLevel="1" x14ac:dyDescent="0.25">
      <c r="B31" s="11">
        <v>15</v>
      </c>
      <c r="C31" s="4" t="s">
        <v>18</v>
      </c>
      <c r="D31" s="2" t="s">
        <v>3</v>
      </c>
      <c r="E31" s="2"/>
      <c r="F31" s="2"/>
      <c r="G31" s="2"/>
      <c r="H31" s="2"/>
      <c r="I31" s="2"/>
      <c r="J31" s="61"/>
      <c r="K31" s="3">
        <v>200</v>
      </c>
      <c r="L31" s="70">
        <f t="shared" si="1"/>
        <v>200</v>
      </c>
    </row>
    <row r="32" spans="2:12" ht="15.75" outlineLevel="1" x14ac:dyDescent="0.25">
      <c r="B32" s="11">
        <v>16</v>
      </c>
      <c r="C32" s="4" t="s">
        <v>19</v>
      </c>
      <c r="D32" s="2" t="s">
        <v>3</v>
      </c>
      <c r="E32" s="2"/>
      <c r="F32" s="2"/>
      <c r="G32" s="2"/>
      <c r="H32" s="2"/>
      <c r="I32" s="2"/>
      <c r="J32" s="61"/>
      <c r="K32" s="3">
        <v>87</v>
      </c>
      <c r="L32" s="70">
        <f t="shared" si="1"/>
        <v>87</v>
      </c>
    </row>
    <row r="33" spans="2:12" ht="31.5" outlineLevel="1" x14ac:dyDescent="0.25">
      <c r="B33" s="11">
        <v>17</v>
      </c>
      <c r="C33" s="4" t="s">
        <v>20</v>
      </c>
      <c r="D33" s="2" t="s">
        <v>3</v>
      </c>
      <c r="E33" s="2"/>
      <c r="F33" s="2"/>
      <c r="G33" s="2"/>
      <c r="H33" s="2"/>
      <c r="I33" s="2"/>
      <c r="J33" s="61"/>
      <c r="K33" s="3">
        <v>13</v>
      </c>
      <c r="L33" s="70">
        <f t="shared" si="1"/>
        <v>13</v>
      </c>
    </row>
    <row r="34" spans="2:12" ht="31.5" outlineLevel="1" x14ac:dyDescent="0.25">
      <c r="B34" s="11">
        <v>18</v>
      </c>
      <c r="C34" s="4" t="s">
        <v>21</v>
      </c>
      <c r="D34" s="2" t="s">
        <v>3</v>
      </c>
      <c r="E34" s="2"/>
      <c r="F34" s="2"/>
      <c r="G34" s="2"/>
      <c r="H34" s="2"/>
      <c r="I34" s="2"/>
      <c r="J34" s="61"/>
      <c r="K34" s="3">
        <v>21</v>
      </c>
      <c r="L34" s="70">
        <f t="shared" si="1"/>
        <v>21</v>
      </c>
    </row>
    <row r="35" spans="2:12" ht="31.5" outlineLevel="1" x14ac:dyDescent="0.25">
      <c r="B35" s="11">
        <v>19</v>
      </c>
      <c r="C35" s="4" t="s">
        <v>22</v>
      </c>
      <c r="D35" s="2" t="s">
        <v>3</v>
      </c>
      <c r="E35" s="2"/>
      <c r="F35" s="2"/>
      <c r="G35" s="2"/>
      <c r="H35" s="2"/>
      <c r="I35" s="2"/>
      <c r="J35" s="61"/>
      <c r="K35" s="3">
        <v>34</v>
      </c>
      <c r="L35" s="70">
        <f t="shared" si="1"/>
        <v>34</v>
      </c>
    </row>
    <row r="36" spans="2:12" ht="31.5" outlineLevel="1" x14ac:dyDescent="0.25">
      <c r="B36" s="11">
        <v>20</v>
      </c>
      <c r="C36" s="4" t="s">
        <v>23</v>
      </c>
      <c r="D36" s="2" t="s">
        <v>3</v>
      </c>
      <c r="E36" s="2"/>
      <c r="F36" s="2"/>
      <c r="G36" s="2"/>
      <c r="H36" s="2"/>
      <c r="I36" s="2"/>
      <c r="J36" s="61"/>
      <c r="K36" s="3">
        <v>220</v>
      </c>
      <c r="L36" s="70">
        <f t="shared" si="1"/>
        <v>220</v>
      </c>
    </row>
    <row r="37" spans="2:12" ht="15.75" outlineLevel="1" x14ac:dyDescent="0.25">
      <c r="B37" s="11">
        <v>21</v>
      </c>
      <c r="C37" s="4" t="s">
        <v>24</v>
      </c>
      <c r="D37" s="2" t="s">
        <v>3</v>
      </c>
      <c r="E37" s="2"/>
      <c r="F37" s="2"/>
      <c r="G37" s="2"/>
      <c r="H37" s="2"/>
      <c r="I37" s="2"/>
      <c r="J37" s="61"/>
      <c r="K37" s="3">
        <v>151</v>
      </c>
      <c r="L37" s="70">
        <f t="shared" si="1"/>
        <v>151</v>
      </c>
    </row>
    <row r="38" spans="2:12" ht="15.75" outlineLevel="1" x14ac:dyDescent="0.25">
      <c r="B38" s="11">
        <v>22</v>
      </c>
      <c r="C38" s="4" t="s">
        <v>62</v>
      </c>
      <c r="D38" s="2" t="s">
        <v>3</v>
      </c>
      <c r="E38" s="2"/>
      <c r="F38" s="2"/>
      <c r="G38" s="2"/>
      <c r="H38" s="2"/>
      <c r="I38" s="2"/>
      <c r="J38" s="61"/>
      <c r="K38" s="3">
        <v>15</v>
      </c>
      <c r="L38" s="70">
        <f t="shared" si="1"/>
        <v>15</v>
      </c>
    </row>
    <row r="39" spans="2:12" s="18" customFormat="1" ht="15.75" outlineLevel="1" x14ac:dyDescent="0.25">
      <c r="B39" s="11">
        <v>23</v>
      </c>
      <c r="C39" s="4" t="s">
        <v>63</v>
      </c>
      <c r="D39" s="2" t="s">
        <v>3</v>
      </c>
      <c r="E39" s="2"/>
      <c r="F39" s="2"/>
      <c r="G39" s="2"/>
      <c r="H39" s="2"/>
      <c r="I39" s="2"/>
      <c r="J39" s="56"/>
      <c r="K39" s="3">
        <v>140</v>
      </c>
      <c r="L39" s="70">
        <f t="shared" si="1"/>
        <v>140</v>
      </c>
    </row>
    <row r="40" spans="2:12" ht="15.75" outlineLevel="1" x14ac:dyDescent="0.25">
      <c r="B40" s="11">
        <v>24</v>
      </c>
      <c r="C40" s="4" t="s">
        <v>14</v>
      </c>
      <c r="D40" s="2" t="s">
        <v>4</v>
      </c>
      <c r="E40" s="2"/>
      <c r="F40" s="2"/>
      <c r="G40" s="2"/>
      <c r="H40" s="2"/>
      <c r="I40" s="2"/>
      <c r="J40" s="61"/>
      <c r="K40" s="3">
        <v>2</v>
      </c>
      <c r="L40" s="70">
        <f t="shared" si="1"/>
        <v>2</v>
      </c>
    </row>
    <row r="41" spans="2:12" ht="31.5" outlineLevel="1" x14ac:dyDescent="0.25">
      <c r="B41" s="11">
        <v>25</v>
      </c>
      <c r="C41" s="4" t="s">
        <v>25</v>
      </c>
      <c r="D41" s="2" t="s">
        <v>4</v>
      </c>
      <c r="E41" s="2"/>
      <c r="F41" s="2"/>
      <c r="G41" s="2"/>
      <c r="H41" s="2"/>
      <c r="I41" s="2"/>
      <c r="J41" s="56"/>
      <c r="K41" s="3">
        <v>1</v>
      </c>
      <c r="L41" s="70">
        <f t="shared" si="1"/>
        <v>1</v>
      </c>
    </row>
    <row r="42" spans="2:12" ht="32.25" outlineLevel="1" thickBot="1" x14ac:dyDescent="0.3">
      <c r="B42" s="11">
        <v>26</v>
      </c>
      <c r="C42" s="4" t="s">
        <v>26</v>
      </c>
      <c r="D42" s="2" t="s">
        <v>4</v>
      </c>
      <c r="E42" s="2"/>
      <c r="F42" s="2"/>
      <c r="G42" s="2"/>
      <c r="H42" s="2"/>
      <c r="I42" s="2"/>
      <c r="J42" s="56"/>
      <c r="K42" s="3">
        <v>6</v>
      </c>
      <c r="L42" s="70">
        <f t="shared" si="1"/>
        <v>6</v>
      </c>
    </row>
    <row r="43" spans="2:12" ht="36.75" thickBot="1" x14ac:dyDescent="0.3">
      <c r="B43" s="35"/>
      <c r="C43" s="36" t="s">
        <v>90</v>
      </c>
      <c r="D43" s="36"/>
      <c r="E43" s="36"/>
      <c r="F43" s="36"/>
      <c r="G43" s="36"/>
      <c r="H43" s="36"/>
      <c r="I43" s="36"/>
      <c r="J43" s="62"/>
      <c r="K43" s="79"/>
      <c r="L43" s="74"/>
    </row>
    <row r="44" spans="2:12" ht="47.25" x14ac:dyDescent="0.25">
      <c r="B44" s="45"/>
      <c r="C44" s="46" t="s">
        <v>95</v>
      </c>
      <c r="D44" s="47"/>
      <c r="E44" s="51" t="s">
        <v>79</v>
      </c>
      <c r="F44" s="51" t="s">
        <v>80</v>
      </c>
      <c r="G44" s="51" t="s">
        <v>81</v>
      </c>
      <c r="H44" s="51" t="s">
        <v>82</v>
      </c>
      <c r="I44" s="51" t="s">
        <v>83</v>
      </c>
      <c r="J44" s="63" t="s">
        <v>84</v>
      </c>
      <c r="K44" s="80" t="s">
        <v>86</v>
      </c>
      <c r="L44" s="75" t="s">
        <v>85</v>
      </c>
    </row>
    <row r="45" spans="2:12" s="19" customFormat="1" ht="15.75" outlineLevel="1" x14ac:dyDescent="0.25">
      <c r="B45" s="11">
        <v>28</v>
      </c>
      <c r="C45" s="4" t="s">
        <v>54</v>
      </c>
      <c r="D45" s="2" t="s">
        <v>47</v>
      </c>
      <c r="E45" s="3">
        <v>35</v>
      </c>
      <c r="F45" s="3">
        <v>36</v>
      </c>
      <c r="G45" s="3">
        <v>35</v>
      </c>
      <c r="H45" s="3">
        <v>49</v>
      </c>
      <c r="I45" s="3">
        <v>55</v>
      </c>
      <c r="J45" s="56">
        <v>35</v>
      </c>
      <c r="K45" s="3"/>
      <c r="L45" s="16">
        <f>SUM(E45:K45)</f>
        <v>245</v>
      </c>
    </row>
    <row r="46" spans="2:12" ht="31.5" outlineLevel="1" x14ac:dyDescent="0.25">
      <c r="B46" s="13">
        <v>29</v>
      </c>
      <c r="C46" s="4" t="s">
        <v>32</v>
      </c>
      <c r="D46" s="2" t="s">
        <v>47</v>
      </c>
      <c r="E46" s="3">
        <v>1</v>
      </c>
      <c r="F46" s="3">
        <v>1</v>
      </c>
      <c r="G46" s="3">
        <v>1</v>
      </c>
      <c r="H46" s="3">
        <v>1</v>
      </c>
      <c r="I46" s="3">
        <v>1</v>
      </c>
      <c r="J46" s="56">
        <v>1</v>
      </c>
      <c r="K46" s="3"/>
      <c r="L46" s="16">
        <f t="shared" ref="L46:L81" si="2">SUM(E46:K46)</f>
        <v>6</v>
      </c>
    </row>
    <row r="47" spans="2:12" ht="31.5" outlineLevel="1" x14ac:dyDescent="0.25">
      <c r="B47" s="13">
        <v>30</v>
      </c>
      <c r="C47" s="4" t="s">
        <v>55</v>
      </c>
      <c r="D47" s="2" t="s">
        <v>47</v>
      </c>
      <c r="E47" s="3">
        <v>3</v>
      </c>
      <c r="F47" s="3">
        <v>3</v>
      </c>
      <c r="G47" s="3">
        <v>3</v>
      </c>
      <c r="H47" s="3">
        <v>5</v>
      </c>
      <c r="I47" s="3">
        <v>7</v>
      </c>
      <c r="J47" s="56">
        <v>3</v>
      </c>
      <c r="K47" s="3"/>
      <c r="L47" s="16">
        <f t="shared" si="2"/>
        <v>24</v>
      </c>
    </row>
    <row r="48" spans="2:12" ht="15.75" outlineLevel="1" x14ac:dyDescent="0.25">
      <c r="B48" s="13">
        <v>31</v>
      </c>
      <c r="C48" s="4" t="s">
        <v>78</v>
      </c>
      <c r="D48" s="2" t="s">
        <v>47</v>
      </c>
      <c r="E48" s="3">
        <v>12</v>
      </c>
      <c r="F48" s="3">
        <v>12</v>
      </c>
      <c r="G48" s="3">
        <v>13</v>
      </c>
      <c r="H48" s="3">
        <v>20</v>
      </c>
      <c r="I48" s="3">
        <v>20</v>
      </c>
      <c r="J48" s="56">
        <v>12</v>
      </c>
      <c r="K48" s="3"/>
      <c r="L48" s="16">
        <f t="shared" si="2"/>
        <v>89</v>
      </c>
    </row>
    <row r="49" spans="2:12" ht="15.75" outlineLevel="1" x14ac:dyDescent="0.25">
      <c r="B49" s="13">
        <v>32</v>
      </c>
      <c r="C49" s="4" t="s">
        <v>51</v>
      </c>
      <c r="D49" s="2" t="s">
        <v>4</v>
      </c>
      <c r="E49" s="3">
        <v>25</v>
      </c>
      <c r="F49" s="3">
        <v>26</v>
      </c>
      <c r="G49" s="3">
        <v>30</v>
      </c>
      <c r="H49" s="3">
        <v>40</v>
      </c>
      <c r="I49" s="3">
        <v>52</v>
      </c>
      <c r="J49" s="56">
        <v>23</v>
      </c>
      <c r="K49" s="3"/>
      <c r="L49" s="16">
        <f t="shared" si="2"/>
        <v>196</v>
      </c>
    </row>
    <row r="50" spans="2:12" ht="15.75" outlineLevel="1" x14ac:dyDescent="0.25">
      <c r="B50" s="13">
        <v>33</v>
      </c>
      <c r="C50" s="4" t="s">
        <v>52</v>
      </c>
      <c r="D50" s="2" t="s">
        <v>4</v>
      </c>
      <c r="E50" s="3">
        <v>3</v>
      </c>
      <c r="F50" s="3">
        <v>2</v>
      </c>
      <c r="G50" s="3">
        <v>2</v>
      </c>
      <c r="H50" s="3">
        <v>4</v>
      </c>
      <c r="I50" s="3">
        <v>5</v>
      </c>
      <c r="J50" s="56">
        <v>2</v>
      </c>
      <c r="K50" s="3"/>
      <c r="L50" s="16">
        <f t="shared" si="2"/>
        <v>18</v>
      </c>
    </row>
    <row r="51" spans="2:12" ht="15.75" outlineLevel="1" x14ac:dyDescent="0.25">
      <c r="B51" s="13">
        <v>34</v>
      </c>
      <c r="C51" s="4" t="s">
        <v>53</v>
      </c>
      <c r="D51" s="2" t="s">
        <v>4</v>
      </c>
      <c r="E51" s="3">
        <v>1</v>
      </c>
      <c r="F51" s="3">
        <v>1</v>
      </c>
      <c r="G51" s="3">
        <v>1</v>
      </c>
      <c r="H51" s="3">
        <v>1</v>
      </c>
      <c r="I51" s="3">
        <v>1</v>
      </c>
      <c r="J51" s="56">
        <v>1</v>
      </c>
      <c r="K51" s="3"/>
      <c r="L51" s="16">
        <f t="shared" si="2"/>
        <v>6</v>
      </c>
    </row>
    <row r="52" spans="2:12" ht="15.75" outlineLevel="1" x14ac:dyDescent="0.25">
      <c r="B52" s="13">
        <v>35</v>
      </c>
      <c r="C52" s="4" t="s">
        <v>33</v>
      </c>
      <c r="D52" s="2" t="s">
        <v>4</v>
      </c>
      <c r="E52" s="3">
        <v>4</v>
      </c>
      <c r="F52" s="3">
        <v>4</v>
      </c>
      <c r="G52" s="3">
        <v>4</v>
      </c>
      <c r="H52" s="3">
        <v>6</v>
      </c>
      <c r="I52" s="3">
        <v>7</v>
      </c>
      <c r="J52" s="56">
        <v>4</v>
      </c>
      <c r="K52" s="3"/>
      <c r="L52" s="16">
        <f t="shared" si="2"/>
        <v>29</v>
      </c>
    </row>
    <row r="53" spans="2:12" ht="31.5" outlineLevel="1" x14ac:dyDescent="0.25">
      <c r="B53" s="13">
        <v>36</v>
      </c>
      <c r="C53" s="4" t="s">
        <v>34</v>
      </c>
      <c r="D53" s="2" t="s">
        <v>4</v>
      </c>
      <c r="E53" s="3">
        <v>2</v>
      </c>
      <c r="F53" s="3">
        <v>2</v>
      </c>
      <c r="G53" s="3">
        <v>2</v>
      </c>
      <c r="H53" s="3">
        <v>2</v>
      </c>
      <c r="I53" s="3">
        <v>2</v>
      </c>
      <c r="J53" s="56">
        <v>2</v>
      </c>
      <c r="K53" s="3"/>
      <c r="L53" s="16">
        <f t="shared" si="2"/>
        <v>12</v>
      </c>
    </row>
    <row r="54" spans="2:12" ht="15.75" outlineLevel="1" x14ac:dyDescent="0.25">
      <c r="B54" s="13">
        <v>37</v>
      </c>
      <c r="C54" s="4" t="s">
        <v>35</v>
      </c>
      <c r="D54" s="2" t="s">
        <v>4</v>
      </c>
      <c r="E54" s="3">
        <v>1</v>
      </c>
      <c r="F54" s="3">
        <v>1</v>
      </c>
      <c r="G54" s="3">
        <v>1</v>
      </c>
      <c r="H54" s="3">
        <v>1</v>
      </c>
      <c r="I54" s="3">
        <v>1</v>
      </c>
      <c r="J54" s="56">
        <v>1</v>
      </c>
      <c r="K54" s="3"/>
      <c r="L54" s="16">
        <f t="shared" si="2"/>
        <v>6</v>
      </c>
    </row>
    <row r="55" spans="2:12" ht="47.25" outlineLevel="1" x14ac:dyDescent="0.25">
      <c r="B55" s="13">
        <v>38</v>
      </c>
      <c r="C55" s="12" t="s">
        <v>56</v>
      </c>
      <c r="D55" s="2" t="s">
        <v>4</v>
      </c>
      <c r="E55" s="3">
        <v>3</v>
      </c>
      <c r="F55" s="3">
        <v>3</v>
      </c>
      <c r="G55" s="3">
        <v>3</v>
      </c>
      <c r="H55" s="3">
        <v>3</v>
      </c>
      <c r="I55" s="3">
        <v>3</v>
      </c>
      <c r="J55" s="56">
        <v>3</v>
      </c>
      <c r="K55" s="3"/>
      <c r="L55" s="16">
        <f t="shared" si="2"/>
        <v>18</v>
      </c>
    </row>
    <row r="56" spans="2:12" ht="15.75" outlineLevel="1" x14ac:dyDescent="0.25">
      <c r="B56" s="13">
        <v>39</v>
      </c>
      <c r="C56" s="12" t="s">
        <v>57</v>
      </c>
      <c r="D56" s="2" t="s">
        <v>47</v>
      </c>
      <c r="E56" s="3">
        <v>1</v>
      </c>
      <c r="F56" s="3">
        <v>1</v>
      </c>
      <c r="G56" s="3">
        <v>1</v>
      </c>
      <c r="H56" s="3">
        <v>1</v>
      </c>
      <c r="I56" s="3">
        <v>1</v>
      </c>
      <c r="J56" s="56">
        <v>1</v>
      </c>
      <c r="K56" s="3"/>
      <c r="L56" s="16">
        <f t="shared" si="2"/>
        <v>6</v>
      </c>
    </row>
    <row r="57" spans="2:12" ht="15.75" outlineLevel="1" x14ac:dyDescent="0.25">
      <c r="B57" s="13">
        <v>40</v>
      </c>
      <c r="C57" s="12" t="s">
        <v>36</v>
      </c>
      <c r="D57" s="2" t="s">
        <v>9</v>
      </c>
      <c r="E57" s="3">
        <v>1</v>
      </c>
      <c r="F57" s="3">
        <v>1</v>
      </c>
      <c r="G57" s="3">
        <v>1</v>
      </c>
      <c r="H57" s="3">
        <v>1</v>
      </c>
      <c r="I57" s="3">
        <v>1</v>
      </c>
      <c r="J57" s="56">
        <v>1</v>
      </c>
      <c r="K57" s="3"/>
      <c r="L57" s="16">
        <f t="shared" si="2"/>
        <v>6</v>
      </c>
    </row>
    <row r="58" spans="2:12" ht="15.75" outlineLevel="1" x14ac:dyDescent="0.25">
      <c r="B58" s="13">
        <v>41</v>
      </c>
      <c r="C58" s="12" t="s">
        <v>37</v>
      </c>
      <c r="D58" s="2" t="s">
        <v>9</v>
      </c>
      <c r="E58" s="3">
        <v>1</v>
      </c>
      <c r="F58" s="3">
        <v>1</v>
      </c>
      <c r="G58" s="3">
        <v>1</v>
      </c>
      <c r="H58" s="3">
        <v>1</v>
      </c>
      <c r="I58" s="3">
        <v>1</v>
      </c>
      <c r="J58" s="56">
        <v>1</v>
      </c>
      <c r="K58" s="3"/>
      <c r="L58" s="16">
        <f t="shared" si="2"/>
        <v>6</v>
      </c>
    </row>
    <row r="59" spans="2:12" ht="15.75" outlineLevel="1" x14ac:dyDescent="0.25">
      <c r="B59" s="13">
        <v>42</v>
      </c>
      <c r="C59" s="12" t="s">
        <v>38</v>
      </c>
      <c r="D59" s="2" t="s">
        <v>4</v>
      </c>
      <c r="E59" s="3">
        <v>1</v>
      </c>
      <c r="F59" s="3">
        <v>1</v>
      </c>
      <c r="G59" s="3">
        <v>1</v>
      </c>
      <c r="H59" s="3">
        <v>1</v>
      </c>
      <c r="I59" s="3">
        <v>1</v>
      </c>
      <c r="J59" s="56">
        <v>1</v>
      </c>
      <c r="K59" s="3"/>
      <c r="L59" s="16">
        <f t="shared" si="2"/>
        <v>6</v>
      </c>
    </row>
    <row r="60" spans="2:12" ht="16.5" outlineLevel="1" thickBot="1" x14ac:dyDescent="0.3">
      <c r="B60" s="37">
        <v>43</v>
      </c>
      <c r="C60" s="23" t="s">
        <v>58</v>
      </c>
      <c r="D60" s="24" t="s">
        <v>47</v>
      </c>
      <c r="E60" s="25">
        <v>2</v>
      </c>
      <c r="F60" s="25">
        <v>2</v>
      </c>
      <c r="G60" s="25">
        <v>2</v>
      </c>
      <c r="H60" s="25">
        <v>2</v>
      </c>
      <c r="I60" s="25">
        <v>2</v>
      </c>
      <c r="J60" s="58">
        <v>2</v>
      </c>
      <c r="K60" s="3"/>
      <c r="L60" s="38">
        <f t="shared" si="2"/>
        <v>12</v>
      </c>
    </row>
    <row r="61" spans="2:12" ht="43.5" thickBot="1" x14ac:dyDescent="0.3">
      <c r="B61" s="41"/>
      <c r="C61" s="42" t="s">
        <v>96</v>
      </c>
      <c r="D61" s="43"/>
      <c r="E61" s="43"/>
      <c r="F61" s="43"/>
      <c r="G61" s="43"/>
      <c r="H61" s="43"/>
      <c r="I61" s="43"/>
      <c r="J61" s="64"/>
      <c r="K61" s="81"/>
      <c r="L61" s="44"/>
    </row>
    <row r="62" spans="2:12" ht="15.75" outlineLevel="1" x14ac:dyDescent="0.25">
      <c r="B62" s="39">
        <v>45</v>
      </c>
      <c r="C62" s="27" t="s">
        <v>51</v>
      </c>
      <c r="D62" s="28" t="s">
        <v>4</v>
      </c>
      <c r="E62" s="28"/>
      <c r="F62" s="28"/>
      <c r="G62" s="28"/>
      <c r="H62" s="28"/>
      <c r="I62" s="28"/>
      <c r="J62" s="65"/>
      <c r="K62" s="3">
        <v>14</v>
      </c>
      <c r="L62" s="40">
        <f t="shared" si="2"/>
        <v>14</v>
      </c>
    </row>
    <row r="63" spans="2:12" ht="15.75" outlineLevel="1" x14ac:dyDescent="0.25">
      <c r="B63" s="13">
        <v>46</v>
      </c>
      <c r="C63" s="4" t="s">
        <v>64</v>
      </c>
      <c r="D63" s="2" t="s">
        <v>4</v>
      </c>
      <c r="E63" s="2"/>
      <c r="F63" s="2"/>
      <c r="G63" s="2"/>
      <c r="H63" s="2"/>
      <c r="I63" s="2"/>
      <c r="J63" s="61"/>
      <c r="K63" s="3">
        <v>6</v>
      </c>
      <c r="L63" s="16">
        <f t="shared" si="2"/>
        <v>6</v>
      </c>
    </row>
    <row r="64" spans="2:12" s="19" customFormat="1" ht="15.75" outlineLevel="1" x14ac:dyDescent="0.25">
      <c r="B64" s="11">
        <v>47</v>
      </c>
      <c r="C64" s="4" t="s">
        <v>65</v>
      </c>
      <c r="D64" s="2" t="s">
        <v>4</v>
      </c>
      <c r="E64" s="2"/>
      <c r="F64" s="2"/>
      <c r="G64" s="2"/>
      <c r="H64" s="2"/>
      <c r="I64" s="2"/>
      <c r="J64" s="56"/>
      <c r="K64" s="3">
        <v>3</v>
      </c>
      <c r="L64" s="16">
        <f>SUM(E64:K64)</f>
        <v>3</v>
      </c>
    </row>
    <row r="65" spans="2:12" s="19" customFormat="1" ht="31.5" outlineLevel="1" x14ac:dyDescent="0.25">
      <c r="B65" s="11">
        <v>48</v>
      </c>
      <c r="C65" s="4" t="s">
        <v>72</v>
      </c>
      <c r="D65" s="2" t="s">
        <v>4</v>
      </c>
      <c r="E65" s="2"/>
      <c r="F65" s="2"/>
      <c r="G65" s="2"/>
      <c r="H65" s="2"/>
      <c r="I65" s="2"/>
      <c r="J65" s="56"/>
      <c r="K65" s="3">
        <v>3</v>
      </c>
      <c r="L65" s="16">
        <f t="shared" si="2"/>
        <v>3</v>
      </c>
    </row>
    <row r="66" spans="2:12" s="19" customFormat="1" ht="31.5" outlineLevel="1" x14ac:dyDescent="0.25">
      <c r="B66" s="11">
        <v>49</v>
      </c>
      <c r="C66" s="4" t="s">
        <v>73</v>
      </c>
      <c r="D66" s="2" t="s">
        <v>4</v>
      </c>
      <c r="E66" s="2"/>
      <c r="F66" s="2"/>
      <c r="G66" s="2"/>
      <c r="H66" s="2"/>
      <c r="I66" s="2"/>
      <c r="J66" s="56"/>
      <c r="K66" s="3">
        <v>3</v>
      </c>
      <c r="L66" s="16">
        <f t="shared" si="2"/>
        <v>3</v>
      </c>
    </row>
    <row r="67" spans="2:12" s="19" customFormat="1" ht="15.75" outlineLevel="1" x14ac:dyDescent="0.25">
      <c r="B67" s="11">
        <v>50</v>
      </c>
      <c r="C67" s="4" t="s">
        <v>66</v>
      </c>
      <c r="D67" s="2" t="s">
        <v>4</v>
      </c>
      <c r="E67" s="2"/>
      <c r="F67" s="2"/>
      <c r="G67" s="2"/>
      <c r="H67" s="2"/>
      <c r="I67" s="2"/>
      <c r="J67" s="56"/>
      <c r="K67" s="3">
        <v>2</v>
      </c>
      <c r="L67" s="16">
        <f t="shared" si="2"/>
        <v>2</v>
      </c>
    </row>
    <row r="68" spans="2:12" s="19" customFormat="1" ht="31.5" outlineLevel="1" x14ac:dyDescent="0.25">
      <c r="B68" s="11">
        <v>51</v>
      </c>
      <c r="C68" s="4" t="s">
        <v>67</v>
      </c>
      <c r="D68" s="2" t="s">
        <v>4</v>
      </c>
      <c r="E68" s="2"/>
      <c r="F68" s="2"/>
      <c r="G68" s="2"/>
      <c r="H68" s="2"/>
      <c r="I68" s="2"/>
      <c r="J68" s="56"/>
      <c r="K68" s="3">
        <v>1</v>
      </c>
      <c r="L68" s="16">
        <f t="shared" si="2"/>
        <v>1</v>
      </c>
    </row>
    <row r="69" spans="2:12" s="19" customFormat="1" ht="15.75" outlineLevel="1" x14ac:dyDescent="0.25">
      <c r="B69" s="11">
        <v>52</v>
      </c>
      <c r="C69" s="4" t="s">
        <v>39</v>
      </c>
      <c r="D69" s="2" t="s">
        <v>4</v>
      </c>
      <c r="E69" s="2"/>
      <c r="F69" s="2"/>
      <c r="G69" s="2"/>
      <c r="H69" s="2"/>
      <c r="I69" s="2"/>
      <c r="J69" s="56"/>
      <c r="K69" s="3">
        <v>2</v>
      </c>
      <c r="L69" s="16">
        <f t="shared" si="2"/>
        <v>2</v>
      </c>
    </row>
    <row r="70" spans="2:12" s="19" customFormat="1" ht="15.75" outlineLevel="1" x14ac:dyDescent="0.25">
      <c r="B70" s="11">
        <v>53</v>
      </c>
      <c r="C70" s="4" t="s">
        <v>40</v>
      </c>
      <c r="D70" s="2" t="s">
        <v>4</v>
      </c>
      <c r="E70" s="2"/>
      <c r="F70" s="2"/>
      <c r="G70" s="2"/>
      <c r="H70" s="2"/>
      <c r="I70" s="2"/>
      <c r="J70" s="56"/>
      <c r="K70" s="3">
        <v>2</v>
      </c>
      <c r="L70" s="16">
        <f t="shared" si="2"/>
        <v>2</v>
      </c>
    </row>
    <row r="71" spans="2:12" s="19" customFormat="1" ht="15.75" outlineLevel="1" x14ac:dyDescent="0.25">
      <c r="B71" s="11">
        <v>54</v>
      </c>
      <c r="C71" s="4" t="s">
        <v>68</v>
      </c>
      <c r="D71" s="2" t="s">
        <v>4</v>
      </c>
      <c r="E71" s="2"/>
      <c r="F71" s="2"/>
      <c r="G71" s="2"/>
      <c r="H71" s="2"/>
      <c r="I71" s="2"/>
      <c r="J71" s="56"/>
      <c r="K71" s="3">
        <v>1</v>
      </c>
      <c r="L71" s="16">
        <f t="shared" si="2"/>
        <v>1</v>
      </c>
    </row>
    <row r="72" spans="2:12" s="19" customFormat="1" ht="15.75" outlineLevel="1" x14ac:dyDescent="0.25">
      <c r="B72" s="11">
        <v>55</v>
      </c>
      <c r="C72" s="4" t="s">
        <v>69</v>
      </c>
      <c r="D72" s="2" t="s">
        <v>4</v>
      </c>
      <c r="E72" s="2"/>
      <c r="F72" s="2"/>
      <c r="G72" s="2"/>
      <c r="H72" s="2"/>
      <c r="I72" s="2"/>
      <c r="J72" s="56"/>
      <c r="K72" s="3">
        <v>1</v>
      </c>
      <c r="L72" s="16">
        <f t="shared" si="2"/>
        <v>1</v>
      </c>
    </row>
    <row r="73" spans="2:12" ht="15.75" outlineLevel="1" x14ac:dyDescent="0.25">
      <c r="B73" s="13">
        <v>56</v>
      </c>
      <c r="C73" s="4" t="s">
        <v>70</v>
      </c>
      <c r="D73" s="2" t="s">
        <v>4</v>
      </c>
      <c r="E73" s="2"/>
      <c r="F73" s="2"/>
      <c r="G73" s="2"/>
      <c r="H73" s="2"/>
      <c r="I73" s="2"/>
      <c r="J73" s="61"/>
      <c r="K73" s="3">
        <v>1</v>
      </c>
      <c r="L73" s="16">
        <f t="shared" si="2"/>
        <v>1</v>
      </c>
    </row>
    <row r="74" spans="2:12" ht="15.75" outlineLevel="1" x14ac:dyDescent="0.25">
      <c r="B74" s="13">
        <v>57</v>
      </c>
      <c r="C74" s="4" t="s">
        <v>41</v>
      </c>
      <c r="D74" s="2" t="s">
        <v>4</v>
      </c>
      <c r="E74" s="2"/>
      <c r="F74" s="2"/>
      <c r="G74" s="2"/>
      <c r="H74" s="2"/>
      <c r="I74" s="2"/>
      <c r="J74" s="61"/>
      <c r="K74" s="3">
        <v>3</v>
      </c>
      <c r="L74" s="16">
        <f t="shared" si="2"/>
        <v>3</v>
      </c>
    </row>
    <row r="75" spans="2:12" ht="15.75" outlineLevel="1" x14ac:dyDescent="0.25">
      <c r="B75" s="13">
        <v>58</v>
      </c>
      <c r="C75" s="4" t="s">
        <v>42</v>
      </c>
      <c r="D75" s="2" t="s">
        <v>4</v>
      </c>
      <c r="E75" s="2"/>
      <c r="F75" s="2"/>
      <c r="G75" s="2"/>
      <c r="H75" s="2"/>
      <c r="I75" s="2"/>
      <c r="J75" s="61"/>
      <c r="K75" s="17">
        <v>20</v>
      </c>
      <c r="L75" s="16">
        <f t="shared" si="2"/>
        <v>20</v>
      </c>
    </row>
    <row r="76" spans="2:12" ht="15.75" outlineLevel="1" x14ac:dyDescent="0.25">
      <c r="B76" s="13">
        <v>59</v>
      </c>
      <c r="C76" s="4" t="s">
        <v>43</v>
      </c>
      <c r="D76" s="2" t="s">
        <v>4</v>
      </c>
      <c r="E76" s="2"/>
      <c r="F76" s="2"/>
      <c r="G76" s="2"/>
      <c r="H76" s="2"/>
      <c r="I76" s="2"/>
      <c r="J76" s="61"/>
      <c r="K76" s="3">
        <v>1</v>
      </c>
      <c r="L76" s="16">
        <f t="shared" si="2"/>
        <v>1</v>
      </c>
    </row>
    <row r="77" spans="2:12" ht="15.75" outlineLevel="1" x14ac:dyDescent="0.25">
      <c r="B77" s="13">
        <v>60</v>
      </c>
      <c r="C77" s="4" t="s">
        <v>44</v>
      </c>
      <c r="D77" s="2" t="s">
        <v>4</v>
      </c>
      <c r="E77" s="2"/>
      <c r="F77" s="2"/>
      <c r="G77" s="2"/>
      <c r="H77" s="2"/>
      <c r="I77" s="2"/>
      <c r="J77" s="61"/>
      <c r="K77" s="3">
        <v>1</v>
      </c>
      <c r="L77" s="16">
        <f t="shared" si="2"/>
        <v>1</v>
      </c>
    </row>
    <row r="78" spans="2:12" ht="31.5" outlineLevel="1" x14ac:dyDescent="0.25">
      <c r="B78" s="13">
        <v>61</v>
      </c>
      <c r="C78" s="4" t="s">
        <v>45</v>
      </c>
      <c r="D78" s="2" t="s">
        <v>4</v>
      </c>
      <c r="E78" s="2"/>
      <c r="F78" s="2"/>
      <c r="G78" s="2"/>
      <c r="H78" s="2"/>
      <c r="I78" s="2"/>
      <c r="J78" s="61"/>
      <c r="K78" s="3">
        <v>2</v>
      </c>
      <c r="L78" s="16">
        <f t="shared" si="2"/>
        <v>2</v>
      </c>
    </row>
    <row r="79" spans="2:12" ht="15.75" outlineLevel="1" x14ac:dyDescent="0.25">
      <c r="B79" s="13">
        <v>62</v>
      </c>
      <c r="C79" s="4" t="s">
        <v>46</v>
      </c>
      <c r="D79" s="2" t="s">
        <v>4</v>
      </c>
      <c r="E79" s="2"/>
      <c r="F79" s="2"/>
      <c r="G79" s="2"/>
      <c r="H79" s="2"/>
      <c r="I79" s="2"/>
      <c r="J79" s="61"/>
      <c r="K79" s="3">
        <v>2</v>
      </c>
      <c r="L79" s="16">
        <f t="shared" si="2"/>
        <v>2</v>
      </c>
    </row>
    <row r="80" spans="2:12" ht="29.25" customHeight="1" outlineLevel="1" x14ac:dyDescent="0.25">
      <c r="B80" s="13">
        <v>63</v>
      </c>
      <c r="C80" s="4" t="s">
        <v>71</v>
      </c>
      <c r="D80" s="2" t="s">
        <v>4</v>
      </c>
      <c r="E80" s="2"/>
      <c r="F80" s="2"/>
      <c r="G80" s="2"/>
      <c r="H80" s="2"/>
      <c r="I80" s="2"/>
      <c r="J80" s="61"/>
      <c r="K80" s="3">
        <v>1</v>
      </c>
      <c r="L80" s="16">
        <f t="shared" si="2"/>
        <v>1</v>
      </c>
    </row>
    <row r="81" spans="2:12" ht="29.25" customHeight="1" outlineLevel="1" x14ac:dyDescent="0.25">
      <c r="B81" s="13">
        <v>64</v>
      </c>
      <c r="C81" s="4" t="s">
        <v>89</v>
      </c>
      <c r="D81" s="2" t="s">
        <v>47</v>
      </c>
      <c r="E81" s="2"/>
      <c r="F81" s="2"/>
      <c r="G81" s="2"/>
      <c r="H81" s="2"/>
      <c r="I81" s="2"/>
      <c r="J81" s="61"/>
      <c r="K81" s="3">
        <v>2</v>
      </c>
      <c r="L81" s="16">
        <f t="shared" si="2"/>
        <v>2</v>
      </c>
    </row>
  </sheetData>
  <mergeCells count="4">
    <mergeCell ref="C1:L1"/>
    <mergeCell ref="B2:B3"/>
    <mergeCell ref="C2:C3"/>
    <mergeCell ref="D2:J2"/>
  </mergeCells>
  <pageMargins left="0.70866141732283472" right="0.70866141732283472" top="0.74803149606299213" bottom="0.74803149606299213" header="0.31496062992125984" footer="0.31496062992125984"/>
  <pageSetup paperSize="9" scale="5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наборка работ полная 1 этаж </vt:lpstr>
      <vt:lpstr>'наборка работ полная 1 этаж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СТБ 2016</dc:creator>
  <cp:lastModifiedBy>user</cp:lastModifiedBy>
  <cp:lastPrinted>2025-11-13T09:20:55Z</cp:lastPrinted>
  <dcterms:created xsi:type="dcterms:W3CDTF">2019-05-08T10:43:42Z</dcterms:created>
  <dcterms:modified xsi:type="dcterms:W3CDTF">2026-03-19T10:46:10Z</dcterms:modified>
</cp:coreProperties>
</file>