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30936" windowHeight="167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C32" i="1" s="1"/>
  <c r="C108" i="1"/>
  <c r="C102" i="1"/>
  <c r="C101" i="1"/>
  <c r="C99" i="1"/>
  <c r="C9" i="1"/>
  <c r="C36" i="1"/>
  <c r="C42" i="1" s="1"/>
  <c r="C18" i="1"/>
  <c r="C35" i="1" s="1"/>
  <c r="C16" i="1"/>
  <c r="C43" i="1"/>
  <c r="C17" i="1"/>
  <c r="C37" i="1" s="1"/>
  <c r="C24" i="1"/>
  <c r="C68" i="1"/>
  <c r="C60" i="1"/>
  <c r="C59" i="1"/>
  <c r="C33" i="1"/>
  <c r="C2" i="1"/>
  <c r="C38" i="1" l="1"/>
  <c r="C41" i="1" s="1"/>
  <c r="C39" i="1"/>
  <c r="C40" i="1"/>
</calcChain>
</file>

<file path=xl/sharedStrings.xml><?xml version="1.0" encoding="utf-8"?>
<sst xmlns="http://schemas.openxmlformats.org/spreadsheetml/2006/main" count="309" uniqueCount="165">
  <si>
    <t>м.кв</t>
  </si>
  <si>
    <t>комплект</t>
  </si>
  <si>
    <t>Найменування робіт</t>
  </si>
  <si>
    <t>шт</t>
  </si>
  <si>
    <t>м.пог</t>
  </si>
  <si>
    <t>м.куб</t>
  </si>
  <si>
    <t>Найменування матеріалів</t>
  </si>
  <si>
    <t>Сума</t>
  </si>
  <si>
    <t>К-ть</t>
  </si>
  <si>
    <t>Од.вим</t>
  </si>
  <si>
    <t>Фарба фасадна колорована(відро 10 л)</t>
  </si>
  <si>
    <t>Ціна</t>
  </si>
  <si>
    <t>Доставка матеріалів</t>
  </si>
  <si>
    <t>послуга</t>
  </si>
  <si>
    <t>Розвантаження та занесення матеріалів</t>
  </si>
  <si>
    <t>тн</t>
  </si>
  <si>
    <t>Клей для газоблоків 25 кг</t>
  </si>
  <si>
    <t>Газоблок з доставкою</t>
  </si>
  <si>
    <t>Демонтаж дверного блоку з вікном та профнастилом 1790 х 4160</t>
  </si>
  <si>
    <t>Закладання(часткове) прорізу (зміщення прорізу) 140 х 2980 газоблоком товщ.200 мм</t>
  </si>
  <si>
    <t>Демонтаж пошкодженої грибком штукатурки</t>
  </si>
  <si>
    <t>Очищення конструкцій стелі від існуючого оздоблення</t>
  </si>
  <si>
    <t>Грунтування стін (Ceresit CT 17)</t>
  </si>
  <si>
    <t>Грунтування стелі(Ceresit CT 17)</t>
  </si>
  <si>
    <t>Фарбування стелі</t>
  </si>
  <si>
    <t>м.пог.</t>
  </si>
  <si>
    <t>Фарбування стін</t>
  </si>
  <si>
    <t>додати ще бетон в ями обємом 1,0 м.куб</t>
  </si>
  <si>
    <t>Обробка стін пошкоджених грибком(Ceresit CT 99)</t>
  </si>
  <si>
    <t>Демонтаж цегляної кладки товщ.380 мм (зміщення прорізу) 118*2980</t>
  </si>
  <si>
    <t>Профіль CD-60 (0,6 мм) 3,0 м</t>
  </si>
  <si>
    <t>Профіль UD-27 (0,6 мм) 3,0 м</t>
  </si>
  <si>
    <t>З'єднувач "Краб"</t>
  </si>
  <si>
    <t>Саморізи по металу (25 мм)</t>
  </si>
  <si>
    <t>Саморізи "блошки" (9,5 мм)</t>
  </si>
  <si>
    <t>Анкер сталевий розпірний (12х120 мм)</t>
  </si>
  <si>
    <t>Хімічний анкер</t>
  </si>
  <si>
    <t>Емаль 3 в 1</t>
  </si>
  <si>
    <t>кг</t>
  </si>
  <si>
    <t>Електроди (АНО-21 / Моноліт)</t>
  </si>
  <si>
    <t>Відрізні диски по металу (125 мм)</t>
  </si>
  <si>
    <t>Стрічка для швів склополотно</t>
  </si>
  <si>
    <t>Шпаклівка для швів (Knauf Uniflott) 25 кг</t>
  </si>
  <si>
    <t>Демонтаж бетонного підвіконня 3,0 м</t>
  </si>
  <si>
    <t>Влаштування ПВХ підвіконня віконних блоків</t>
  </si>
  <si>
    <t>Герметизація отвору(з обрізанням труби димоходу) в конструкціях покриття даху(сталевим листом 400х400 + герметик)</t>
  </si>
  <si>
    <t>Вікно 3000х2980</t>
  </si>
  <si>
    <t>Вікно 2360х2240</t>
  </si>
  <si>
    <t>Віконно-дверний блок 3000х3700</t>
  </si>
  <si>
    <t>Оздоблення нових перегородок з газоблоків(грунтування, сітка, клей, шпаклівка) під пофарбування</t>
  </si>
  <si>
    <t>шт.</t>
  </si>
  <si>
    <t>Турбошурупи 7,5х152 мм</t>
  </si>
  <si>
    <t>Очищення стін від існуючого оздоблення, клею, частин перекриття тощо</t>
  </si>
  <si>
    <t>Обробка відкосів пошкоджених грибком(Ceresit CT 99)</t>
  </si>
  <si>
    <t>Влаштування примикань ПВХ-кутник(чи фарбований алюміній) кутниками нових дверних та віконних блоків до існ.стін</t>
  </si>
  <si>
    <t>Вирівнювання існ. відкосів під подальше оздоблення керамогранітом(грунт+сітка+ ц/п штукатурка)</t>
  </si>
  <si>
    <t>Ціна, грн</t>
  </si>
  <si>
    <t>Сума, грн</t>
  </si>
  <si>
    <t>Влаштування армованої залізобетонної плити товщ.120 мм зі зміцненням топінгом та шліфуванням і нарізанням швів</t>
  </si>
  <si>
    <t xml:space="preserve">Закладання порожнин 600 х 400 в металевих колонах газоблоком товщ.200 </t>
  </si>
  <si>
    <t>Грунтування стін(керамічна цегла, силікатна, бетонні поверхні, штукатурка)фунгіцидною грунтовкою (Eskaro Aquastop Bio)</t>
  </si>
  <si>
    <t>Грунтування стелі фунгіцидною грунтовкою(Eskaro Aquastop Bio)</t>
  </si>
  <si>
    <t>Підготовка металевих елементів до пофарбування(очищення, знежирення, грунтування)</t>
  </si>
  <si>
    <t>Фарбування відкосів</t>
  </si>
  <si>
    <t>Грунтування відкосів (Ceresit CT 17)</t>
  </si>
  <si>
    <t>Очищення відкосів від існуючого оздоблення, клею, частин перекриття тощо</t>
  </si>
  <si>
    <t>Оздоблення нових перегородок з газоблоків(грунтування, сітка, клей) під подальше влаштування керамограніту</t>
  </si>
  <si>
    <t>Оздоблення нових перегородок (відкосів) з газоблоків(грунтування, сітка, клей, шпаклівка) під пофарбування</t>
  </si>
  <si>
    <t>Грунтування відкосів(керамічна цегла, силікатна, бетонні поверхні, штукатурка)фунгіцидною грунтовкою (Eskaro Aquastop Bio)</t>
  </si>
  <si>
    <t>Демонтаж стяжки та копання траншеї під влаштування каналізаційних мереж 300 х 400 мм</t>
  </si>
  <si>
    <t>Зворотня засипка траншей під каналізацію з подальшим ущільненням</t>
  </si>
  <si>
    <t>Демонтаж віконного блока 1590 х 980, 1750 х 2940, дверного блока 3840 х 3680, 3040 х 2980, 3035 х 2980</t>
  </si>
  <si>
    <t>Закладання дверного прорізу 1600 х 2500, 1590 х 980 ,1750 х 2940, 1790 х 4160, (часткове) прорізу 3840 х 3680 газоблоком товщ.200 мм</t>
  </si>
  <si>
    <t>Закладання отворів в стінах (каналів комина, каналів газовідведення, каналізації санвузлів, вентиляція тощо) газоблок.товщ.200 мм</t>
  </si>
  <si>
    <t xml:space="preserve">Унітаз </t>
  </si>
  <si>
    <t>Умивальник</t>
  </si>
  <si>
    <t>Змішувач</t>
  </si>
  <si>
    <t>Монтаж бойлера 20 л</t>
  </si>
  <si>
    <t>Влаштування штраби для прокладання труб холодного водопостачання</t>
  </si>
  <si>
    <t>Утеплення труби</t>
  </si>
  <si>
    <t>Монтаж дверей  прихованого монтажу 900х2100</t>
  </si>
  <si>
    <t>Монтаж вікон 2360*2240(h)</t>
  </si>
  <si>
    <t>Монтаж вікон 3000*3000(h)</t>
  </si>
  <si>
    <t>Монтаж віконно-дверного блоку 3000*3700(h)</t>
  </si>
  <si>
    <t>Од.виміру</t>
  </si>
  <si>
    <t>Демонтаж цегляної кладки товщ.380 мм (збільшення прорізу вниз для влаштув. дверей вхідних) 3035*720</t>
  </si>
  <si>
    <t>Профіль UW-75 (3 м)</t>
  </si>
  <si>
    <t>Профіль CW-75 (4 м)</t>
  </si>
  <si>
    <t>UA-профіль 75 мм (3 м)</t>
  </si>
  <si>
    <t>Кутники для UA-профілю</t>
  </si>
  <si>
    <t>Гіпсокартон вологостійкий 12,5 мм (2500х1200)</t>
  </si>
  <si>
    <t>Саморізи по металу 25 мм</t>
  </si>
  <si>
    <t>Саморізи по металу 35 мм</t>
  </si>
  <si>
    <t>Дюбель-цвях (6х80)</t>
  </si>
  <si>
    <t>Стрічка для швів рулон</t>
  </si>
  <si>
    <t>Шпаклівка для швів (Knauf Uniflott) 5 кг</t>
  </si>
  <si>
    <t>Ревізійний люк(керамограніт на магнітах)</t>
  </si>
  <si>
    <t>Двері прихованого монтажу (під керамограніт) 900х2050</t>
  </si>
  <si>
    <t xml:space="preserve">Арматура А400С діам.12 мм </t>
  </si>
  <si>
    <t xml:space="preserve">Арматура А400С діам.10 мм </t>
  </si>
  <si>
    <t>Влаштування перегородок з газоблоків товщ.200 мм з армуванням сталевою арматурою (10 мм та 12 мм) з привязкою до існуючих стін</t>
  </si>
  <si>
    <t>Пластина перфорована (200х40х2 мм)</t>
  </si>
  <si>
    <t>Дюбель з шурупом (10х80)</t>
  </si>
  <si>
    <t>Саморізи(50 мм)</t>
  </si>
  <si>
    <t>Піна монтажна проф.(примикання газоблоку до існ.стін)</t>
  </si>
  <si>
    <t>Піна монтажна проф.(посилення отвору)</t>
  </si>
  <si>
    <t>Підсилення металевим профілем(рама) дверного прорізу 900х2100 (труба проф.80х40х3 мм) з кріпленням до підлоги</t>
  </si>
  <si>
    <t>Підсилення металевим профілем(стійка) з кроком 2,0 м стін (труба проф.80х40х3 мм) з кріпленням до підлоги(h=3.6 м)</t>
  </si>
  <si>
    <t>Грунт Ceresit СТ-17 (10 л)</t>
  </si>
  <si>
    <t>Сітка фасадна 160 г/м.кв</t>
  </si>
  <si>
    <t>Клей для плитки еластичний Siltek T-81 Pro 25 кг</t>
  </si>
  <si>
    <t>Вирівнювання існ.стін під подальше оздоблення керамогранітом(грунт(бетонконтакт)+сітка+ц/п штукатурка)</t>
  </si>
  <si>
    <t>Artisan №15 Бетонконтакт Грунтовка з кварцовим наповнювачем, 10 л, 15 кг</t>
  </si>
  <si>
    <t>Штукатурка цементна Siltek PM-11 , 25 кг</t>
  </si>
  <si>
    <t>Маяки штукатурні (10 мм) 3 м</t>
  </si>
  <si>
    <t>Сітка металева просічно-витяжна 0,5х15х30 оцинкована</t>
  </si>
  <si>
    <t>Дюбель з ударним шурупом 6х60</t>
  </si>
  <si>
    <t>Суміш для армування газоблоків Kreisel 125, 25 кг</t>
  </si>
  <si>
    <t>Металопрокат(каркас консольної стелі нових приміщень та посилення перегородок з газоблоків)</t>
  </si>
  <si>
    <t>Влаштування стелі з вологостійкого гіпсокартону(над санвузлом, з монтажем г/к знизу та зверху)</t>
  </si>
  <si>
    <t>Влаштування короба г/к (над кухнею) з монтажем г/к знизу та зверху по металевій конструкції із кріпленням до покриття проф.трубами</t>
  </si>
  <si>
    <t>Пофарбування короба г/к над кухнею та санвузлом</t>
  </si>
  <si>
    <t>Оздоблення(зароблення швів, грунтування, шпаклювання) г/к короба  над кухнею та санвузлом</t>
  </si>
  <si>
    <t>Встановлення перфорованих ПВХ кутників(стеля г/к + стіни нові)</t>
  </si>
  <si>
    <t>Шпаклівка фінішна 25 кг</t>
  </si>
  <si>
    <t>Шпаклівка стартова 30 кг</t>
  </si>
  <si>
    <t>Перфорований ПВХ кутник,  3.0 м</t>
  </si>
  <si>
    <t>Влаштування гіпсокартонного короба для зашивки інсталяції 2000х3500</t>
  </si>
  <si>
    <t>Закладення штраб ц/п розчином</t>
  </si>
  <si>
    <t>Ґрунтовка Ceresit CT 99 антимікробна 1 л</t>
  </si>
  <si>
    <t>Фунгіцидна грунтовка Eskaro Aquastop Bio (1:5) 3л</t>
  </si>
  <si>
    <t>Накривання інженерних комунікацій перед пофарбуванням(лотки)</t>
  </si>
  <si>
    <t xml:space="preserve">Застилання підлоги ПЕ-плівкою 150 мкм перед пофарбуванням </t>
  </si>
  <si>
    <t>Розхідні матеріали(валики, плівка, пензлі, круги відрізні тощо)</t>
  </si>
  <si>
    <t>Вивезення сміття</t>
  </si>
  <si>
    <t>Труба 110 мм (3.0 м)</t>
  </si>
  <si>
    <t>Труба 110 мм (2.0 м)</t>
  </si>
  <si>
    <t>Трійник 110/110/45°</t>
  </si>
  <si>
    <t>Трійник 110/50/45°</t>
  </si>
  <si>
    <t>Відвід 110/45°</t>
  </si>
  <si>
    <t>Прокладання мереж каналізаційних (трійник, труба, вивід) та водопровідної труби</t>
  </si>
  <si>
    <t>Прокладання труб холодного та гарячого  водопостачання до точок відбору води</t>
  </si>
  <si>
    <t>Влаштування точки підключення до хол. та гар. води</t>
  </si>
  <si>
    <t>Труба 50 мм (3.0 м)</t>
  </si>
  <si>
    <t>Трійник 50/50/45°</t>
  </si>
  <si>
    <t>Відвід 50/45°</t>
  </si>
  <si>
    <t>Пісок</t>
  </si>
  <si>
    <t>Влаштування армованої залізобетонної плити товщ.100 мм з виготовленням опалубки</t>
  </si>
  <si>
    <t>Дошка соснова 100х30 мм</t>
  </si>
  <si>
    <t>Брусок сосновий 40х40</t>
  </si>
  <si>
    <t>Цвях 70</t>
  </si>
  <si>
    <t>Ізоляція для труб 20 мм</t>
  </si>
  <si>
    <t>Крани для бойлера</t>
  </si>
  <si>
    <t>Зворотний клапан (1/2")</t>
  </si>
  <si>
    <t>Крани запірні</t>
  </si>
  <si>
    <t xml:space="preserve">Труба ППР 25 мм </t>
  </si>
  <si>
    <t xml:space="preserve">Труба ППР 20 мм </t>
  </si>
  <si>
    <t>Водорозетка ППР 20х1/2" (внутр.)</t>
  </si>
  <si>
    <t>Трійник ППР 20 мм</t>
  </si>
  <si>
    <t>Коліно ППР 20 мм (90°)</t>
  </si>
  <si>
    <t>Муфта ППР 20 мм</t>
  </si>
  <si>
    <t>Бойлер 20 л?</t>
  </si>
  <si>
    <t>Штукатурний розчин 25 кг</t>
  </si>
  <si>
    <t>ПВХ-кутник</t>
  </si>
  <si>
    <t>Підвіконня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</si>
</sst>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2" fontId="1" fillId="0" borderId="0" xfId="0" applyNumberFormat="1" applyFont="1"/>
    <xf numFmtId="0" fontId="4" fillId="0" borderId="0" xfId="0" applyFont="1"/>
    <xf numFmtId="0" fontId="1" fillId="4" borderId="0" xfId="0" applyFont="1" applyFill="1"/>
    <xf numFmtId="0" fontId="3" fillId="4" borderId="0" xfId="0" applyFont="1" applyFill="1"/>
    <xf numFmtId="0" fontId="3" fillId="0" borderId="0" xfId="0" applyFont="1" applyFill="1" applyBorder="1"/>
    <xf numFmtId="0" fontId="1" fillId="0" borderId="4" xfId="0" applyFont="1" applyBorder="1"/>
    <xf numFmtId="0" fontId="1" fillId="0" borderId="2" xfId="0" applyFont="1" applyBorder="1"/>
    <xf numFmtId="2" fontId="1" fillId="0" borderId="2" xfId="0" applyNumberFormat="1" applyFont="1" applyBorder="1"/>
    <xf numFmtId="0" fontId="1" fillId="0" borderId="3" xfId="0" applyFont="1" applyBorder="1"/>
    <xf numFmtId="0" fontId="1" fillId="0" borderId="5" xfId="0" applyFont="1" applyBorder="1"/>
    <xf numFmtId="2" fontId="1" fillId="0" borderId="3" xfId="0" applyNumberFormat="1" applyFont="1" applyBorder="1"/>
    <xf numFmtId="0" fontId="1" fillId="0" borderId="0" xfId="0" applyFont="1" applyFill="1"/>
    <xf numFmtId="0" fontId="3" fillId="0" borderId="0" xfId="0" applyFont="1" applyBorder="1"/>
    <xf numFmtId="2" fontId="3" fillId="0" borderId="0" xfId="0" applyNumberFormat="1" applyFont="1" applyBorder="1"/>
    <xf numFmtId="0" fontId="1" fillId="0" borderId="0" xfId="0" applyFont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5" borderId="2" xfId="0" applyFont="1" applyFill="1" applyBorder="1"/>
    <xf numFmtId="0" fontId="1" fillId="5" borderId="7" xfId="0" applyFont="1" applyFill="1" applyBorder="1"/>
    <xf numFmtId="0" fontId="1" fillId="5" borderId="3" xfId="0" applyFont="1" applyFill="1" applyBorder="1"/>
    <xf numFmtId="0" fontId="1" fillId="3" borderId="2" xfId="0" applyFont="1" applyFill="1" applyBorder="1"/>
    <xf numFmtId="0" fontId="1" fillId="6" borderId="7" xfId="0" applyFont="1" applyFill="1" applyBorder="1"/>
    <xf numFmtId="0" fontId="1" fillId="6" borderId="3" xfId="0" applyFont="1" applyFill="1" applyBorder="1"/>
    <xf numFmtId="2" fontId="1" fillId="6" borderId="1" xfId="0" applyNumberFormat="1" applyFont="1" applyFill="1" applyBorder="1"/>
    <xf numFmtId="2" fontId="1" fillId="6" borderId="2" xfId="0" applyNumberFormat="1" applyFont="1" applyFill="1" applyBorder="1"/>
    <xf numFmtId="2" fontId="1" fillId="5" borderId="2" xfId="0" applyNumberFormat="1" applyFont="1" applyFill="1" applyBorder="1"/>
    <xf numFmtId="2" fontId="1" fillId="5" borderId="7" xfId="0" applyNumberFormat="1" applyFont="1" applyFill="1" applyBorder="1"/>
    <xf numFmtId="2" fontId="1" fillId="5" borderId="3" xfId="0" applyNumberFormat="1" applyFont="1" applyFill="1" applyBorder="1"/>
    <xf numFmtId="2" fontId="1" fillId="3" borderId="2" xfId="0" applyNumberFormat="1" applyFont="1" applyFill="1" applyBorder="1"/>
    <xf numFmtId="2" fontId="1" fillId="5" borderId="2" xfId="0" applyNumberFormat="1" applyFont="1" applyFill="1" applyBorder="1" applyAlignment="1">
      <alignment vertical="center"/>
    </xf>
    <xf numFmtId="2" fontId="1" fillId="5" borderId="3" xfId="0" applyNumberFormat="1" applyFont="1" applyFill="1" applyBorder="1" applyAlignment="1"/>
    <xf numFmtId="2" fontId="1" fillId="6" borderId="7" xfId="0" applyNumberFormat="1" applyFont="1" applyFill="1" applyBorder="1" applyAlignment="1"/>
    <xf numFmtId="2" fontId="1" fillId="6" borderId="2" xfId="0" applyNumberFormat="1" applyFont="1" applyFill="1" applyBorder="1" applyAlignment="1"/>
    <xf numFmtId="2" fontId="1" fillId="6" borderId="3" xfId="0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5" borderId="8" xfId="0" applyFont="1" applyFill="1" applyBorder="1"/>
    <xf numFmtId="0" fontId="1" fillId="5" borderId="8" xfId="0" applyFont="1" applyFill="1" applyBorder="1" applyAlignment="1">
      <alignment horizontal="center" vertical="center"/>
    </xf>
    <xf numFmtId="2" fontId="1" fillId="5" borderId="8" xfId="0" applyNumberFormat="1" applyFont="1" applyFill="1" applyBorder="1"/>
    <xf numFmtId="2" fontId="1" fillId="6" borderId="7" xfId="0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2" fontId="1" fillId="5" borderId="11" xfId="0" applyNumberFormat="1" applyFont="1" applyFill="1" applyBorder="1"/>
    <xf numFmtId="0" fontId="1" fillId="5" borderId="12" xfId="0" applyFont="1" applyFill="1" applyBorder="1"/>
    <xf numFmtId="0" fontId="3" fillId="0" borderId="0" xfId="0" applyFont="1" applyFill="1" applyAlignment="1"/>
    <xf numFmtId="0" fontId="1" fillId="6" borderId="14" xfId="0" applyFont="1" applyFill="1" applyBorder="1"/>
    <xf numFmtId="0" fontId="1" fillId="6" borderId="15" xfId="0" applyFont="1" applyFill="1" applyBorder="1"/>
    <xf numFmtId="0" fontId="1" fillId="6" borderId="17" xfId="0" applyFont="1" applyFill="1" applyBorder="1"/>
    <xf numFmtId="0" fontId="1" fillId="6" borderId="18" xfId="0" applyFont="1" applyFill="1" applyBorder="1"/>
    <xf numFmtId="0" fontId="1" fillId="6" borderId="13" xfId="0" applyFont="1" applyFill="1" applyBorder="1"/>
    <xf numFmtId="2" fontId="1" fillId="6" borderId="14" xfId="0" applyNumberFormat="1" applyFont="1" applyFill="1" applyBorder="1"/>
    <xf numFmtId="0" fontId="1" fillId="6" borderId="16" xfId="0" applyFont="1" applyFill="1" applyBorder="1"/>
    <xf numFmtId="2" fontId="1" fillId="6" borderId="17" xfId="0" applyNumberFormat="1" applyFont="1" applyFill="1" applyBorder="1"/>
    <xf numFmtId="0" fontId="1" fillId="0" borderId="2" xfId="0" applyFont="1" applyFill="1" applyBorder="1"/>
    <xf numFmtId="0" fontId="1" fillId="0" borderId="4" xfId="0" applyFont="1" applyFill="1" applyBorder="1"/>
    <xf numFmtId="2" fontId="1" fillId="0" borderId="2" xfId="0" applyNumberFormat="1" applyFont="1" applyFill="1" applyBorder="1"/>
    <xf numFmtId="0" fontId="1" fillId="5" borderId="4" xfId="0" applyFont="1" applyFill="1" applyBorder="1"/>
    <xf numFmtId="1" fontId="1" fillId="0" borderId="4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19" xfId="0" applyFont="1" applyBorder="1"/>
    <xf numFmtId="0" fontId="1" fillId="0" borderId="6" xfId="0" applyFont="1" applyBorder="1"/>
    <xf numFmtId="0" fontId="1" fillId="0" borderId="6" xfId="0" applyFont="1" applyFill="1" applyBorder="1"/>
    <xf numFmtId="2" fontId="1" fillId="0" borderId="6" xfId="0" applyNumberFormat="1" applyFont="1" applyBorder="1"/>
    <xf numFmtId="0" fontId="1" fillId="0" borderId="20" xfId="0" applyFont="1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abSelected="1" workbookViewId="0">
      <selection activeCell="D68" sqref="D68:E156"/>
    </sheetView>
  </sheetViews>
  <sheetFormatPr defaultColWidth="9.109375" defaultRowHeight="14.4" x14ac:dyDescent="0.3"/>
  <cols>
    <col min="1" max="1" width="118.21875" style="1" customWidth="1"/>
    <col min="2" max="2" width="10.5546875" style="1" customWidth="1"/>
    <col min="3" max="3" width="8.88671875" style="1" customWidth="1"/>
    <col min="4" max="4" width="9.109375" style="1"/>
    <col min="5" max="5" width="11.33203125" style="1" customWidth="1"/>
    <col min="6" max="6" width="26.33203125" style="1" customWidth="1"/>
    <col min="7" max="7" width="61.5546875" style="1" customWidth="1"/>
    <col min="8" max="8" width="62.88671875" style="1" customWidth="1"/>
    <col min="9" max="16384" width="9.109375" style="1"/>
  </cols>
  <sheetData>
    <row r="1" spans="1:8" ht="15" thickBot="1" x14ac:dyDescent="0.35">
      <c r="A1" s="46" t="s">
        <v>2</v>
      </c>
      <c r="B1" s="46" t="s">
        <v>84</v>
      </c>
      <c r="C1" s="46" t="s">
        <v>8</v>
      </c>
      <c r="D1" s="46" t="s">
        <v>11</v>
      </c>
      <c r="E1" s="46" t="s">
        <v>7</v>
      </c>
    </row>
    <row r="2" spans="1:8" x14ac:dyDescent="0.3">
      <c r="A2" s="24" t="s">
        <v>20</v>
      </c>
      <c r="B2" s="44" t="s">
        <v>0</v>
      </c>
      <c r="C2" s="50">
        <f>5.5*4.64-1.73*2.94</f>
        <v>20.433799999999998</v>
      </c>
      <c r="D2" s="24"/>
      <c r="E2" s="24"/>
    </row>
    <row r="3" spans="1:8" x14ac:dyDescent="0.3">
      <c r="A3" s="19" t="s">
        <v>20</v>
      </c>
      <c r="B3" s="38" t="s">
        <v>4</v>
      </c>
      <c r="C3" s="27">
        <v>5.0999999999999996</v>
      </c>
      <c r="D3" s="19"/>
      <c r="E3" s="19"/>
    </row>
    <row r="4" spans="1:8" x14ac:dyDescent="0.3">
      <c r="A4" s="19" t="s">
        <v>43</v>
      </c>
      <c r="B4" s="38" t="s">
        <v>3</v>
      </c>
      <c r="C4" s="19">
        <v>2</v>
      </c>
      <c r="D4" s="19"/>
      <c r="E4" s="19"/>
    </row>
    <row r="5" spans="1:8" x14ac:dyDescent="0.3">
      <c r="A5" s="19" t="s">
        <v>71</v>
      </c>
      <c r="B5" s="38" t="s">
        <v>3</v>
      </c>
      <c r="C5" s="27">
        <v>5</v>
      </c>
      <c r="D5" s="19"/>
      <c r="E5" s="19"/>
      <c r="H5" s="4"/>
    </row>
    <row r="6" spans="1:8" x14ac:dyDescent="0.3">
      <c r="A6" s="19" t="s">
        <v>18</v>
      </c>
      <c r="B6" s="38" t="s">
        <v>3</v>
      </c>
      <c r="C6" s="27">
        <v>1</v>
      </c>
      <c r="D6" s="19"/>
      <c r="E6" s="19"/>
    </row>
    <row r="7" spans="1:8" x14ac:dyDescent="0.3">
      <c r="A7" s="19" t="s">
        <v>85</v>
      </c>
      <c r="B7" s="38" t="s">
        <v>5</v>
      </c>
      <c r="C7" s="27">
        <v>2.1850000000000001</v>
      </c>
      <c r="D7" s="19"/>
      <c r="E7" s="19"/>
    </row>
    <row r="8" spans="1:8" ht="15" thickBot="1" x14ac:dyDescent="0.35">
      <c r="A8" s="25" t="s">
        <v>29</v>
      </c>
      <c r="B8" s="45" t="s">
        <v>4</v>
      </c>
      <c r="C8" s="36">
        <v>2.98</v>
      </c>
      <c r="D8" s="25"/>
      <c r="E8" s="25"/>
    </row>
    <row r="9" spans="1:8" x14ac:dyDescent="0.3">
      <c r="A9" s="51" t="s">
        <v>72</v>
      </c>
      <c r="B9" s="52" t="s">
        <v>5</v>
      </c>
      <c r="C9" s="53">
        <f>(4+1.56+5.15+7.45+5.26)*0.2</f>
        <v>4.6840000000000002</v>
      </c>
      <c r="D9" s="51"/>
      <c r="E9" s="51"/>
    </row>
    <row r="10" spans="1:8" x14ac:dyDescent="0.3">
      <c r="A10" s="20" t="s">
        <v>19</v>
      </c>
      <c r="B10" s="39" t="s">
        <v>4</v>
      </c>
      <c r="C10" s="28">
        <v>2.98</v>
      </c>
      <c r="D10" s="20"/>
      <c r="E10" s="20"/>
    </row>
    <row r="11" spans="1:8" x14ac:dyDescent="0.3">
      <c r="A11" s="20" t="s">
        <v>73</v>
      </c>
      <c r="B11" s="39" t="s">
        <v>3</v>
      </c>
      <c r="C11" s="28">
        <v>9</v>
      </c>
      <c r="D11" s="20"/>
      <c r="E11" s="20"/>
    </row>
    <row r="12" spans="1:8" x14ac:dyDescent="0.3">
      <c r="A12" s="20" t="s">
        <v>45</v>
      </c>
      <c r="B12" s="39" t="s">
        <v>3</v>
      </c>
      <c r="C12" s="28">
        <v>1</v>
      </c>
      <c r="D12" s="20"/>
      <c r="E12" s="20"/>
    </row>
    <row r="13" spans="1:8" ht="15" thickBot="1" x14ac:dyDescent="0.35">
      <c r="A13" s="47" t="s">
        <v>59</v>
      </c>
      <c r="B13" s="48" t="s">
        <v>3</v>
      </c>
      <c r="C13" s="49">
        <v>3</v>
      </c>
      <c r="D13" s="47"/>
      <c r="E13" s="47"/>
    </row>
    <row r="14" spans="1:8" x14ac:dyDescent="0.3">
      <c r="A14" s="24" t="s">
        <v>147</v>
      </c>
      <c r="B14" s="44" t="s">
        <v>0</v>
      </c>
      <c r="C14" s="50">
        <v>35.6</v>
      </c>
      <c r="D14" s="24"/>
      <c r="E14" s="24"/>
    </row>
    <row r="15" spans="1:8" ht="15" thickBot="1" x14ac:dyDescent="0.35">
      <c r="A15" s="25" t="s">
        <v>58</v>
      </c>
      <c r="B15" s="45" t="s">
        <v>0</v>
      </c>
      <c r="C15" s="36">
        <v>271</v>
      </c>
      <c r="D15" s="25"/>
      <c r="E15" s="25"/>
      <c r="F15" s="5"/>
      <c r="G15" s="5"/>
      <c r="H15" s="6" t="s">
        <v>27</v>
      </c>
    </row>
    <row r="16" spans="1:8" x14ac:dyDescent="0.3">
      <c r="A16" s="21" t="s">
        <v>62</v>
      </c>
      <c r="B16" s="40" t="s">
        <v>0</v>
      </c>
      <c r="C16" s="29">
        <f>5*5.674+35.04+24.13+0.48+12.2+5.4+4.7+1.8+1.7+4.3+4.3</f>
        <v>122.42</v>
      </c>
      <c r="D16" s="21"/>
      <c r="E16" s="21"/>
    </row>
    <row r="17" spans="1:6" x14ac:dyDescent="0.3">
      <c r="A17" s="20" t="s">
        <v>21</v>
      </c>
      <c r="B17" s="39" t="s">
        <v>0</v>
      </c>
      <c r="C17" s="28">
        <f>306.5+18.4+19.2+12.2+12.2-11.5</f>
        <v>356.99999999999994</v>
      </c>
      <c r="D17" s="20"/>
      <c r="E17" s="20"/>
    </row>
    <row r="18" spans="1:6" x14ac:dyDescent="0.3">
      <c r="A18" s="20" t="s">
        <v>52</v>
      </c>
      <c r="B18" s="39" t="s">
        <v>0</v>
      </c>
      <c r="C18" s="28">
        <f>232.3+7.5</f>
        <v>239.8</v>
      </c>
      <c r="D18" s="20"/>
      <c r="E18" s="20"/>
    </row>
    <row r="19" spans="1:6" ht="15" thickBot="1" x14ac:dyDescent="0.35">
      <c r="A19" s="22" t="s">
        <v>65</v>
      </c>
      <c r="B19" s="41" t="s">
        <v>4</v>
      </c>
      <c r="C19" s="30">
        <v>22.4</v>
      </c>
      <c r="D19" s="22"/>
      <c r="E19" s="22"/>
    </row>
    <row r="20" spans="1:6" x14ac:dyDescent="0.3">
      <c r="A20" s="23" t="s">
        <v>100</v>
      </c>
      <c r="B20" s="42" t="s">
        <v>5</v>
      </c>
      <c r="C20" s="31">
        <v>10.372</v>
      </c>
      <c r="D20" s="9"/>
      <c r="E20" s="9"/>
    </row>
    <row r="21" spans="1:6" x14ac:dyDescent="0.3">
      <c r="A21" s="23" t="s">
        <v>106</v>
      </c>
      <c r="B21" s="42" t="s">
        <v>50</v>
      </c>
      <c r="C21" s="31">
        <v>1</v>
      </c>
      <c r="D21" s="9"/>
      <c r="E21" s="9"/>
    </row>
    <row r="22" spans="1:6" x14ac:dyDescent="0.3">
      <c r="A22" s="23" t="s">
        <v>107</v>
      </c>
      <c r="B22" s="42" t="s">
        <v>50</v>
      </c>
      <c r="C22" s="31">
        <v>4</v>
      </c>
      <c r="D22" s="9"/>
      <c r="E22" s="9"/>
    </row>
    <row r="23" spans="1:6" ht="13.8" customHeight="1" x14ac:dyDescent="0.3">
      <c r="A23" s="9" t="s">
        <v>66</v>
      </c>
      <c r="B23" s="43" t="s">
        <v>0</v>
      </c>
      <c r="C23" s="10">
        <v>56.4</v>
      </c>
      <c r="D23" s="9"/>
      <c r="E23" s="9"/>
    </row>
    <row r="24" spans="1:6" x14ac:dyDescent="0.3">
      <c r="A24" s="9" t="s">
        <v>111</v>
      </c>
      <c r="B24" s="43" t="s">
        <v>0</v>
      </c>
      <c r="C24" s="10">
        <f>23.2-5.3</f>
        <v>17.899999999999999</v>
      </c>
      <c r="D24" s="9"/>
      <c r="E24" s="9"/>
    </row>
    <row r="25" spans="1:6" x14ac:dyDescent="0.3">
      <c r="A25" s="9" t="s">
        <v>55</v>
      </c>
      <c r="B25" s="43" t="s">
        <v>4</v>
      </c>
      <c r="C25" s="10">
        <v>9.1999999999999993</v>
      </c>
      <c r="D25" s="9"/>
      <c r="E25" s="9"/>
    </row>
    <row r="26" spans="1:6" x14ac:dyDescent="0.3">
      <c r="A26" s="9" t="s">
        <v>67</v>
      </c>
      <c r="B26" s="43" t="s">
        <v>4</v>
      </c>
      <c r="C26" s="10">
        <v>4.5</v>
      </c>
      <c r="D26" s="9"/>
      <c r="E26" s="9"/>
    </row>
    <row r="27" spans="1:6" x14ac:dyDescent="0.3">
      <c r="A27" s="9" t="s">
        <v>49</v>
      </c>
      <c r="B27" s="43" t="s">
        <v>0</v>
      </c>
      <c r="C27" s="10">
        <v>29.9</v>
      </c>
      <c r="D27" s="9"/>
      <c r="E27" s="9"/>
      <c r="F27" s="64"/>
    </row>
    <row r="28" spans="1:6" x14ac:dyDescent="0.3">
      <c r="A28" s="19" t="s">
        <v>123</v>
      </c>
      <c r="B28" s="38" t="s">
        <v>4</v>
      </c>
      <c r="C28" s="27">
        <v>35</v>
      </c>
      <c r="D28" s="19"/>
      <c r="E28" s="19"/>
      <c r="F28" s="64"/>
    </row>
    <row r="29" spans="1:6" x14ac:dyDescent="0.3">
      <c r="A29" s="51" t="s">
        <v>120</v>
      </c>
      <c r="B29" s="52" t="s">
        <v>0</v>
      </c>
      <c r="C29" s="53">
        <v>23.9</v>
      </c>
      <c r="D29" s="51"/>
      <c r="E29" s="51"/>
    </row>
    <row r="30" spans="1:6" x14ac:dyDescent="0.3">
      <c r="A30" s="51" t="s">
        <v>119</v>
      </c>
      <c r="B30" s="52" t="s">
        <v>0</v>
      </c>
      <c r="C30" s="53">
        <v>8.6999999999999993</v>
      </c>
      <c r="D30" s="51"/>
      <c r="E30" s="51"/>
    </row>
    <row r="31" spans="1:6" x14ac:dyDescent="0.3">
      <c r="A31" s="51" t="s">
        <v>122</v>
      </c>
      <c r="B31" s="52" t="s">
        <v>0</v>
      </c>
      <c r="C31" s="53">
        <f>C29+13.2+8.7</f>
        <v>45.8</v>
      </c>
      <c r="D31" s="51"/>
      <c r="E31" s="51"/>
    </row>
    <row r="32" spans="1:6" x14ac:dyDescent="0.3">
      <c r="A32" s="51" t="s">
        <v>121</v>
      </c>
      <c r="B32" s="52" t="s">
        <v>0</v>
      </c>
      <c r="C32" s="53">
        <f>C31</f>
        <v>45.8</v>
      </c>
      <c r="D32" s="51"/>
      <c r="E32" s="51"/>
    </row>
    <row r="33" spans="1:8" x14ac:dyDescent="0.3">
      <c r="A33" s="18" t="s">
        <v>28</v>
      </c>
      <c r="B33" s="37" t="s">
        <v>0</v>
      </c>
      <c r="C33" s="26">
        <f>5.5*2.9-1.73*2.94</f>
        <v>10.863799999999999</v>
      </c>
      <c r="D33" s="18"/>
      <c r="E33" s="18"/>
    </row>
    <row r="34" spans="1:8" x14ac:dyDescent="0.3">
      <c r="A34" s="19" t="s">
        <v>53</v>
      </c>
      <c r="B34" s="38" t="s">
        <v>4</v>
      </c>
      <c r="C34" s="27">
        <v>5.0999999999999996</v>
      </c>
      <c r="D34" s="19"/>
      <c r="E34" s="19"/>
    </row>
    <row r="35" spans="1:8" x14ac:dyDescent="0.3">
      <c r="A35" s="19" t="s">
        <v>60</v>
      </c>
      <c r="B35" s="38" t="s">
        <v>0</v>
      </c>
      <c r="C35" s="27">
        <f>C18+23.42+54.4</f>
        <v>317.62</v>
      </c>
      <c r="D35" s="19"/>
      <c r="E35" s="19"/>
      <c r="F35" s="14"/>
      <c r="G35" s="14"/>
      <c r="H35" s="14"/>
    </row>
    <row r="36" spans="1:8" x14ac:dyDescent="0.3">
      <c r="A36" s="19" t="s">
        <v>68</v>
      </c>
      <c r="B36" s="38" t="s">
        <v>4</v>
      </c>
      <c r="C36" s="27">
        <f>C19+46.4</f>
        <v>68.8</v>
      </c>
      <c r="D36" s="19"/>
      <c r="E36" s="19"/>
      <c r="F36" s="14"/>
      <c r="G36" s="14"/>
      <c r="H36" s="14"/>
    </row>
    <row r="37" spans="1:8" x14ac:dyDescent="0.3">
      <c r="A37" s="19" t="s">
        <v>61</v>
      </c>
      <c r="B37" s="38" t="s">
        <v>0</v>
      </c>
      <c r="C37" s="27">
        <f>C17</f>
        <v>356.99999999999994</v>
      </c>
      <c r="D37" s="19"/>
      <c r="E37" s="19"/>
      <c r="F37" s="14"/>
      <c r="G37" s="14"/>
      <c r="H37" s="14"/>
    </row>
    <row r="38" spans="1:8" x14ac:dyDescent="0.3">
      <c r="A38" s="19" t="s">
        <v>22</v>
      </c>
      <c r="B38" s="38" t="s">
        <v>0</v>
      </c>
      <c r="C38" s="27">
        <f>C35</f>
        <v>317.62</v>
      </c>
      <c r="D38" s="19"/>
      <c r="E38" s="19"/>
    </row>
    <row r="39" spans="1:8" x14ac:dyDescent="0.3">
      <c r="A39" s="19" t="s">
        <v>64</v>
      </c>
      <c r="B39" s="38" t="s">
        <v>4</v>
      </c>
      <c r="C39" s="27">
        <f>C36</f>
        <v>68.8</v>
      </c>
      <c r="D39" s="19"/>
      <c r="E39" s="19"/>
    </row>
    <row r="40" spans="1:8" x14ac:dyDescent="0.3">
      <c r="A40" s="19" t="s">
        <v>23</v>
      </c>
      <c r="B40" s="38" t="s">
        <v>0</v>
      </c>
      <c r="C40" s="27">
        <f>C17</f>
        <v>356.99999999999994</v>
      </c>
      <c r="D40" s="19"/>
      <c r="E40" s="19"/>
    </row>
    <row r="41" spans="1:8" x14ac:dyDescent="0.3">
      <c r="A41" s="19" t="s">
        <v>26</v>
      </c>
      <c r="B41" s="38" t="s">
        <v>0</v>
      </c>
      <c r="C41" s="27">
        <f>C38</f>
        <v>317.62</v>
      </c>
      <c r="D41" s="19"/>
      <c r="E41" s="19"/>
    </row>
    <row r="42" spans="1:8" x14ac:dyDescent="0.3">
      <c r="A42" s="19" t="s">
        <v>63</v>
      </c>
      <c r="B42" s="38" t="s">
        <v>25</v>
      </c>
      <c r="C42" s="27">
        <f>C36</f>
        <v>68.8</v>
      </c>
      <c r="D42" s="19"/>
      <c r="E42" s="19"/>
    </row>
    <row r="43" spans="1:8" x14ac:dyDescent="0.3">
      <c r="A43" s="19" t="s">
        <v>24</v>
      </c>
      <c r="B43" s="38" t="s">
        <v>0</v>
      </c>
      <c r="C43" s="27">
        <f>306.5+18.4+19.2+12.2+12.2</f>
        <v>368.49999999999994</v>
      </c>
      <c r="D43" s="19"/>
      <c r="E43" s="19"/>
    </row>
    <row r="44" spans="1:8" ht="15" thickBot="1" x14ac:dyDescent="0.35">
      <c r="A44" s="57"/>
      <c r="B44" s="58"/>
      <c r="C44" s="59"/>
      <c r="D44" s="57"/>
      <c r="E44" s="57"/>
    </row>
    <row r="45" spans="1:8" x14ac:dyDescent="0.3">
      <c r="A45" s="21" t="s">
        <v>69</v>
      </c>
      <c r="B45" s="40" t="s">
        <v>4</v>
      </c>
      <c r="C45" s="29">
        <v>12</v>
      </c>
      <c r="D45" s="21"/>
      <c r="E45" s="21"/>
    </row>
    <row r="46" spans="1:8" x14ac:dyDescent="0.3">
      <c r="A46" s="20" t="s">
        <v>140</v>
      </c>
      <c r="B46" s="39" t="s">
        <v>4</v>
      </c>
      <c r="C46" s="28">
        <v>12</v>
      </c>
      <c r="D46" s="20"/>
      <c r="E46" s="20"/>
    </row>
    <row r="47" spans="1:8" x14ac:dyDescent="0.3">
      <c r="A47" s="20" t="s">
        <v>70</v>
      </c>
      <c r="B47" s="39" t="s">
        <v>4</v>
      </c>
      <c r="C47" s="28">
        <v>12</v>
      </c>
      <c r="D47" s="20"/>
      <c r="E47" s="20"/>
    </row>
    <row r="48" spans="1:8" x14ac:dyDescent="0.3">
      <c r="A48" s="20" t="s">
        <v>78</v>
      </c>
      <c r="B48" s="39" t="s">
        <v>4</v>
      </c>
      <c r="C48" s="32">
        <v>4</v>
      </c>
      <c r="D48" s="20"/>
      <c r="E48" s="20"/>
    </row>
    <row r="49" spans="1:5" x14ac:dyDescent="0.3">
      <c r="A49" s="20" t="s">
        <v>141</v>
      </c>
      <c r="B49" s="39" t="s">
        <v>4</v>
      </c>
      <c r="C49" s="28">
        <v>8</v>
      </c>
      <c r="D49" s="20"/>
      <c r="E49" s="20"/>
    </row>
    <row r="50" spans="1:5" x14ac:dyDescent="0.3">
      <c r="A50" s="20" t="s">
        <v>142</v>
      </c>
      <c r="B50" s="39" t="s">
        <v>3</v>
      </c>
      <c r="C50" s="28">
        <v>8</v>
      </c>
      <c r="D50" s="20"/>
      <c r="E50" s="20"/>
    </row>
    <row r="51" spans="1:5" x14ac:dyDescent="0.3">
      <c r="A51" s="20" t="s">
        <v>79</v>
      </c>
      <c r="B51" s="39" t="s">
        <v>4</v>
      </c>
      <c r="C51" s="28">
        <v>8</v>
      </c>
      <c r="D51" s="20"/>
      <c r="E51" s="20"/>
    </row>
    <row r="52" spans="1:5" x14ac:dyDescent="0.3">
      <c r="A52" s="20" t="s">
        <v>128</v>
      </c>
      <c r="B52" s="39" t="s">
        <v>4</v>
      </c>
      <c r="C52" s="28">
        <v>8</v>
      </c>
      <c r="D52" s="20"/>
      <c r="E52" s="20"/>
    </row>
    <row r="53" spans="1:5" ht="15" thickBot="1" x14ac:dyDescent="0.35">
      <c r="A53" s="22" t="s">
        <v>77</v>
      </c>
      <c r="B53" s="41" t="s">
        <v>50</v>
      </c>
      <c r="C53" s="33">
        <v>1</v>
      </c>
      <c r="D53" s="22"/>
      <c r="E53" s="22"/>
    </row>
    <row r="54" spans="1:5" ht="15" thickBot="1" x14ac:dyDescent="0.35">
      <c r="A54" s="54"/>
      <c r="B54" s="55"/>
      <c r="C54" s="56"/>
      <c r="D54" s="54"/>
      <c r="E54" s="54"/>
    </row>
    <row r="55" spans="1:5" x14ac:dyDescent="0.3">
      <c r="A55" s="24" t="s">
        <v>80</v>
      </c>
      <c r="B55" s="44" t="s">
        <v>50</v>
      </c>
      <c r="C55" s="34">
        <v>1</v>
      </c>
      <c r="D55" s="24"/>
      <c r="E55" s="24"/>
    </row>
    <row r="56" spans="1:5" x14ac:dyDescent="0.3">
      <c r="A56" s="19" t="s">
        <v>81</v>
      </c>
      <c r="B56" s="38" t="s">
        <v>50</v>
      </c>
      <c r="C56" s="35">
        <v>5</v>
      </c>
      <c r="D56" s="19"/>
      <c r="E56" s="19"/>
    </row>
    <row r="57" spans="1:5" x14ac:dyDescent="0.3">
      <c r="A57" s="19" t="s">
        <v>82</v>
      </c>
      <c r="B57" s="38" t="s">
        <v>50</v>
      </c>
      <c r="C57" s="35">
        <v>4</v>
      </c>
      <c r="D57" s="19"/>
      <c r="E57" s="19"/>
    </row>
    <row r="58" spans="1:5" x14ac:dyDescent="0.3">
      <c r="A58" s="19" t="s">
        <v>83</v>
      </c>
      <c r="B58" s="38" t="s">
        <v>50</v>
      </c>
      <c r="C58" s="35">
        <v>1</v>
      </c>
      <c r="D58" s="19"/>
      <c r="E58" s="19"/>
    </row>
    <row r="59" spans="1:5" x14ac:dyDescent="0.3">
      <c r="A59" s="19" t="s">
        <v>54</v>
      </c>
      <c r="B59" s="38" t="s">
        <v>4</v>
      </c>
      <c r="C59" s="27">
        <f>82-7</f>
        <v>75</v>
      </c>
      <c r="D59" s="19"/>
      <c r="E59" s="19"/>
    </row>
    <row r="60" spans="1:5" ht="15" thickBot="1" x14ac:dyDescent="0.35">
      <c r="A60" s="25" t="s">
        <v>44</v>
      </c>
      <c r="B60" s="45" t="s">
        <v>4</v>
      </c>
      <c r="C60" s="36">
        <f>24-2.3</f>
        <v>21.7</v>
      </c>
      <c r="D60" s="25"/>
      <c r="E60" s="25"/>
    </row>
    <row r="61" spans="1:5" ht="15" thickBot="1" x14ac:dyDescent="0.35">
      <c r="A61" s="15"/>
      <c r="B61" s="7"/>
      <c r="C61" s="16"/>
      <c r="D61" s="17"/>
      <c r="E61" s="17"/>
    </row>
    <row r="62" spans="1:5" ht="15" thickBot="1" x14ac:dyDescent="0.35">
      <c r="A62" s="60" t="s">
        <v>127</v>
      </c>
      <c r="B62" s="61" t="s">
        <v>0</v>
      </c>
      <c r="C62" s="62">
        <v>7</v>
      </c>
      <c r="D62" s="61"/>
      <c r="E62" s="63"/>
    </row>
    <row r="63" spans="1:5" ht="15" thickBot="1" x14ac:dyDescent="0.35">
      <c r="A63" s="15"/>
      <c r="B63" s="7"/>
      <c r="C63" s="16"/>
      <c r="D63" s="17"/>
      <c r="E63" s="17"/>
    </row>
    <row r="64" spans="1:5" x14ac:dyDescent="0.3">
      <c r="A64" s="69" t="s">
        <v>132</v>
      </c>
      <c r="B64" s="65" t="s">
        <v>0</v>
      </c>
      <c r="C64" s="70">
        <v>306.60000000000002</v>
      </c>
      <c r="D64" s="65"/>
      <c r="E64" s="66"/>
    </row>
    <row r="65" spans="1:5" ht="15" thickBot="1" x14ac:dyDescent="0.35">
      <c r="A65" s="71" t="s">
        <v>131</v>
      </c>
      <c r="B65" s="67" t="s">
        <v>4</v>
      </c>
      <c r="C65" s="72">
        <v>74</v>
      </c>
      <c r="D65" s="67"/>
      <c r="E65" s="68"/>
    </row>
    <row r="66" spans="1:5" ht="15" thickBot="1" x14ac:dyDescent="0.35">
      <c r="B66" s="2"/>
      <c r="C66" s="3"/>
    </row>
    <row r="67" spans="1:5" ht="15" thickBot="1" x14ac:dyDescent="0.35">
      <c r="A67" s="82" t="s">
        <v>6</v>
      </c>
      <c r="B67" s="83" t="s">
        <v>9</v>
      </c>
      <c r="C67" s="84" t="s">
        <v>8</v>
      </c>
      <c r="D67" s="82" t="s">
        <v>56</v>
      </c>
      <c r="E67" s="85" t="s">
        <v>57</v>
      </c>
    </row>
    <row r="68" spans="1:5" x14ac:dyDescent="0.3">
      <c r="A68" s="79" t="s">
        <v>118</v>
      </c>
      <c r="B68" s="57" t="s">
        <v>15</v>
      </c>
      <c r="C68" s="80">
        <f>0.44+0.09</f>
        <v>0.53</v>
      </c>
      <c r="D68" s="79"/>
      <c r="E68" s="81"/>
    </row>
    <row r="69" spans="1:5" x14ac:dyDescent="0.3">
      <c r="A69" s="9" t="s">
        <v>90</v>
      </c>
      <c r="B69" s="73" t="s">
        <v>3</v>
      </c>
      <c r="C69" s="10">
        <v>30</v>
      </c>
      <c r="D69" s="9"/>
      <c r="E69" s="8"/>
    </row>
    <row r="70" spans="1:5" x14ac:dyDescent="0.3">
      <c r="A70" s="9" t="s">
        <v>30</v>
      </c>
      <c r="B70" s="73" t="s">
        <v>3</v>
      </c>
      <c r="C70" s="10">
        <v>65</v>
      </c>
      <c r="D70" s="9"/>
      <c r="E70" s="8"/>
    </row>
    <row r="71" spans="1:5" x14ac:dyDescent="0.3">
      <c r="A71" s="9" t="s">
        <v>31</v>
      </c>
      <c r="B71" s="73" t="s">
        <v>3</v>
      </c>
      <c r="C71" s="10">
        <v>25</v>
      </c>
      <c r="D71" s="9"/>
      <c r="E71" s="8"/>
    </row>
    <row r="72" spans="1:5" x14ac:dyDescent="0.3">
      <c r="A72" s="9" t="s">
        <v>32</v>
      </c>
      <c r="B72" s="73" t="s">
        <v>3</v>
      </c>
      <c r="C72" s="10">
        <v>60</v>
      </c>
      <c r="D72" s="9"/>
      <c r="E72" s="8"/>
    </row>
    <row r="73" spans="1:5" x14ac:dyDescent="0.3">
      <c r="A73" s="9" t="s">
        <v>33</v>
      </c>
      <c r="B73" s="73" t="s">
        <v>3</v>
      </c>
      <c r="C73" s="10">
        <v>1500</v>
      </c>
      <c r="D73" s="9"/>
      <c r="E73" s="8"/>
    </row>
    <row r="74" spans="1:5" x14ac:dyDescent="0.3">
      <c r="A74" s="9" t="s">
        <v>34</v>
      </c>
      <c r="B74" s="73" t="s">
        <v>3</v>
      </c>
      <c r="C74" s="10">
        <v>500</v>
      </c>
      <c r="D74" s="9"/>
      <c r="E74" s="8"/>
    </row>
    <row r="75" spans="1:5" x14ac:dyDescent="0.3">
      <c r="A75" s="9" t="s">
        <v>35</v>
      </c>
      <c r="B75" s="73" t="s">
        <v>3</v>
      </c>
      <c r="C75" s="10">
        <v>28</v>
      </c>
      <c r="D75" s="9"/>
      <c r="E75" s="8"/>
    </row>
    <row r="76" spans="1:5" x14ac:dyDescent="0.3">
      <c r="A76" s="9" t="s">
        <v>36</v>
      </c>
      <c r="B76" s="73" t="s">
        <v>3</v>
      </c>
      <c r="C76" s="10">
        <v>2</v>
      </c>
      <c r="D76" s="9"/>
      <c r="E76" s="8"/>
    </row>
    <row r="77" spans="1:5" x14ac:dyDescent="0.3">
      <c r="A77" s="9" t="s">
        <v>37</v>
      </c>
      <c r="B77" s="73" t="s">
        <v>38</v>
      </c>
      <c r="C77" s="10">
        <v>6</v>
      </c>
      <c r="D77" s="9"/>
      <c r="E77" s="8"/>
    </row>
    <row r="78" spans="1:5" x14ac:dyDescent="0.3">
      <c r="A78" s="9" t="s">
        <v>39</v>
      </c>
      <c r="B78" s="73" t="s">
        <v>38</v>
      </c>
      <c r="C78" s="10">
        <v>6</v>
      </c>
      <c r="D78" s="9"/>
      <c r="E78" s="8"/>
    </row>
    <row r="79" spans="1:5" x14ac:dyDescent="0.3">
      <c r="A79" s="9" t="s">
        <v>40</v>
      </c>
      <c r="B79" s="73" t="s">
        <v>3</v>
      </c>
      <c r="C79" s="10">
        <v>15</v>
      </c>
      <c r="D79" s="9"/>
      <c r="E79" s="8"/>
    </row>
    <row r="80" spans="1:5" x14ac:dyDescent="0.3">
      <c r="A80" s="9" t="s">
        <v>41</v>
      </c>
      <c r="B80" s="73" t="s">
        <v>3</v>
      </c>
      <c r="C80" s="10">
        <v>2</v>
      </c>
      <c r="D80" s="9"/>
      <c r="E80" s="8"/>
    </row>
    <row r="81" spans="1:5" x14ac:dyDescent="0.3">
      <c r="A81" s="9" t="s">
        <v>42</v>
      </c>
      <c r="B81" s="73" t="s">
        <v>3</v>
      </c>
      <c r="C81" s="10">
        <v>1</v>
      </c>
      <c r="D81" s="9"/>
      <c r="E81" s="8"/>
    </row>
    <row r="82" spans="1:5" x14ac:dyDescent="0.3">
      <c r="A82" s="9" t="s">
        <v>46</v>
      </c>
      <c r="B82" s="73" t="s">
        <v>3</v>
      </c>
      <c r="C82" s="10">
        <v>4</v>
      </c>
      <c r="D82" s="9"/>
      <c r="E82" s="8"/>
    </row>
    <row r="83" spans="1:5" x14ac:dyDescent="0.3">
      <c r="A83" s="9" t="s">
        <v>47</v>
      </c>
      <c r="B83" s="73" t="s">
        <v>3</v>
      </c>
      <c r="C83" s="10">
        <v>5</v>
      </c>
      <c r="D83" s="9"/>
      <c r="E83" s="8"/>
    </row>
    <row r="84" spans="1:5" x14ac:dyDescent="0.3">
      <c r="A84" s="9" t="s">
        <v>48</v>
      </c>
      <c r="B84" s="73" t="s">
        <v>3</v>
      </c>
      <c r="C84" s="10">
        <v>1</v>
      </c>
      <c r="D84" s="9"/>
      <c r="E84" s="8"/>
    </row>
    <row r="85" spans="1:5" x14ac:dyDescent="0.3">
      <c r="A85" s="9" t="s">
        <v>51</v>
      </c>
      <c r="B85" s="9" t="s">
        <v>3</v>
      </c>
      <c r="C85" s="9">
        <v>12</v>
      </c>
      <c r="D85" s="9"/>
      <c r="E85" s="8"/>
    </row>
    <row r="86" spans="1:5" x14ac:dyDescent="0.3">
      <c r="A86" s="9" t="s">
        <v>105</v>
      </c>
      <c r="B86" s="9" t="s">
        <v>3</v>
      </c>
      <c r="C86" s="10">
        <v>1</v>
      </c>
      <c r="D86" s="9"/>
      <c r="E86" s="8"/>
    </row>
    <row r="87" spans="1:5" ht="14.4" customHeight="1" x14ac:dyDescent="0.3">
      <c r="A87" s="20" t="s">
        <v>86</v>
      </c>
      <c r="B87" s="20" t="s">
        <v>3</v>
      </c>
      <c r="C87" s="28">
        <v>6</v>
      </c>
      <c r="D87" s="20"/>
      <c r="E87" s="76"/>
    </row>
    <row r="88" spans="1:5" x14ac:dyDescent="0.3">
      <c r="A88" s="20" t="s">
        <v>87</v>
      </c>
      <c r="B88" s="20" t="s">
        <v>3</v>
      </c>
      <c r="C88" s="28">
        <v>10</v>
      </c>
      <c r="D88" s="20"/>
      <c r="E88" s="76"/>
    </row>
    <row r="89" spans="1:5" x14ac:dyDescent="0.3">
      <c r="A89" s="20" t="s">
        <v>88</v>
      </c>
      <c r="B89" s="20" t="s">
        <v>3</v>
      </c>
      <c r="C89" s="28">
        <v>2</v>
      </c>
      <c r="D89" s="20"/>
      <c r="E89" s="76"/>
    </row>
    <row r="90" spans="1:5" x14ac:dyDescent="0.3">
      <c r="A90" s="20" t="s">
        <v>89</v>
      </c>
      <c r="B90" s="20" t="s">
        <v>3</v>
      </c>
      <c r="C90" s="28">
        <v>4</v>
      </c>
      <c r="D90" s="20"/>
      <c r="E90" s="76"/>
    </row>
    <row r="91" spans="1:5" x14ac:dyDescent="0.3">
      <c r="A91" s="20" t="s">
        <v>90</v>
      </c>
      <c r="B91" s="20" t="s">
        <v>3</v>
      </c>
      <c r="C91" s="28">
        <v>8</v>
      </c>
      <c r="D91" s="20"/>
      <c r="E91" s="76"/>
    </row>
    <row r="92" spans="1:5" x14ac:dyDescent="0.3">
      <c r="A92" s="20" t="s">
        <v>91</v>
      </c>
      <c r="B92" s="20" t="s">
        <v>3</v>
      </c>
      <c r="C92" s="28">
        <v>500</v>
      </c>
      <c r="D92" s="20"/>
      <c r="E92" s="76"/>
    </row>
    <row r="93" spans="1:5" x14ac:dyDescent="0.3">
      <c r="A93" s="20" t="s">
        <v>92</v>
      </c>
      <c r="B93" s="20" t="s">
        <v>3</v>
      </c>
      <c r="C93" s="28">
        <v>500</v>
      </c>
      <c r="D93" s="20"/>
      <c r="E93" s="76"/>
    </row>
    <row r="94" spans="1:5" x14ac:dyDescent="0.3">
      <c r="A94" s="20" t="s">
        <v>93</v>
      </c>
      <c r="B94" s="20" t="s">
        <v>3</v>
      </c>
      <c r="C94" s="28">
        <v>65</v>
      </c>
      <c r="D94" s="20"/>
      <c r="E94" s="76"/>
    </row>
    <row r="95" spans="1:5" x14ac:dyDescent="0.3">
      <c r="A95" s="20" t="s">
        <v>34</v>
      </c>
      <c r="B95" s="20" t="s">
        <v>3</v>
      </c>
      <c r="C95" s="28">
        <v>100</v>
      </c>
      <c r="D95" s="20"/>
      <c r="E95" s="76"/>
    </row>
    <row r="96" spans="1:5" x14ac:dyDescent="0.3">
      <c r="A96" s="20" t="s">
        <v>94</v>
      </c>
      <c r="B96" s="20" t="s">
        <v>3</v>
      </c>
      <c r="C96" s="28">
        <v>1</v>
      </c>
      <c r="D96" s="20"/>
      <c r="E96" s="76"/>
    </row>
    <row r="97" spans="1:7" x14ac:dyDescent="0.3">
      <c r="A97" s="20" t="s">
        <v>95</v>
      </c>
      <c r="B97" s="20" t="s">
        <v>3</v>
      </c>
      <c r="C97" s="28">
        <v>1</v>
      </c>
      <c r="D97" s="20"/>
      <c r="E97" s="76"/>
    </row>
    <row r="98" spans="1:7" ht="16.8" customHeight="1" x14ac:dyDescent="0.3">
      <c r="A98" s="20" t="s">
        <v>96</v>
      </c>
      <c r="B98" s="20" t="s">
        <v>3</v>
      </c>
      <c r="C98" s="28">
        <v>1</v>
      </c>
      <c r="D98" s="20"/>
      <c r="E98" s="76"/>
    </row>
    <row r="99" spans="1:7" x14ac:dyDescent="0.3">
      <c r="A99" s="9" t="s">
        <v>17</v>
      </c>
      <c r="B99" s="9" t="s">
        <v>5</v>
      </c>
      <c r="C99" s="10">
        <f>15.57*1.05</f>
        <v>16.348500000000001</v>
      </c>
      <c r="D99" s="9"/>
      <c r="E99" s="8"/>
      <c r="F99" s="86"/>
      <c r="G99" s="86"/>
    </row>
    <row r="100" spans="1:7" x14ac:dyDescent="0.3">
      <c r="A100" s="9" t="s">
        <v>16</v>
      </c>
      <c r="B100" s="9" t="s">
        <v>3</v>
      </c>
      <c r="C100" s="10">
        <v>17</v>
      </c>
      <c r="D100" s="9"/>
      <c r="E100" s="8"/>
    </row>
    <row r="101" spans="1:7" x14ac:dyDescent="0.3">
      <c r="A101" s="9" t="s">
        <v>99</v>
      </c>
      <c r="B101" s="9" t="s">
        <v>15</v>
      </c>
      <c r="C101" s="10">
        <f>160*0.617/1000</f>
        <v>9.8720000000000002E-2</v>
      </c>
      <c r="D101" s="9"/>
      <c r="E101" s="8"/>
    </row>
    <row r="102" spans="1:7" x14ac:dyDescent="0.3">
      <c r="A102" s="9" t="s">
        <v>98</v>
      </c>
      <c r="B102" s="9" t="s">
        <v>15</v>
      </c>
      <c r="C102" s="10">
        <f>60*0.888*1.1/1000</f>
        <v>5.8608000000000007E-2</v>
      </c>
      <c r="D102" s="9"/>
      <c r="E102" s="8"/>
    </row>
    <row r="103" spans="1:7" x14ac:dyDescent="0.3">
      <c r="A103" s="9" t="s">
        <v>101</v>
      </c>
      <c r="B103" s="9" t="s">
        <v>3</v>
      </c>
      <c r="C103" s="10">
        <v>22</v>
      </c>
      <c r="D103" s="9"/>
      <c r="E103" s="8"/>
    </row>
    <row r="104" spans="1:7" x14ac:dyDescent="0.3">
      <c r="A104" s="9" t="s">
        <v>102</v>
      </c>
      <c r="B104" s="9" t="s">
        <v>3</v>
      </c>
      <c r="C104" s="10">
        <v>48</v>
      </c>
      <c r="D104" s="9"/>
      <c r="E104" s="8"/>
    </row>
    <row r="105" spans="1:7" x14ac:dyDescent="0.3">
      <c r="A105" s="9" t="s">
        <v>103</v>
      </c>
      <c r="B105" s="9" t="s">
        <v>3</v>
      </c>
      <c r="C105" s="10">
        <v>72</v>
      </c>
      <c r="D105" s="9"/>
      <c r="E105" s="8"/>
    </row>
    <row r="106" spans="1:7" x14ac:dyDescent="0.3">
      <c r="A106" s="9" t="s">
        <v>104</v>
      </c>
      <c r="B106" s="9" t="s">
        <v>3</v>
      </c>
      <c r="C106" s="10">
        <v>3</v>
      </c>
      <c r="D106" s="9"/>
      <c r="E106" s="8"/>
    </row>
    <row r="107" spans="1:7" x14ac:dyDescent="0.3">
      <c r="A107" s="9" t="s">
        <v>108</v>
      </c>
      <c r="B107" s="9" t="s">
        <v>3</v>
      </c>
      <c r="C107" s="10">
        <v>15</v>
      </c>
      <c r="D107" s="9"/>
      <c r="E107" s="8"/>
    </row>
    <row r="108" spans="1:7" x14ac:dyDescent="0.3">
      <c r="A108" s="9" t="s">
        <v>109</v>
      </c>
      <c r="B108" s="9" t="s">
        <v>0</v>
      </c>
      <c r="C108" s="10">
        <f>65+33</f>
        <v>98</v>
      </c>
      <c r="D108" s="9"/>
      <c r="E108" s="77"/>
    </row>
    <row r="109" spans="1:7" x14ac:dyDescent="0.3">
      <c r="A109" s="9" t="s">
        <v>110</v>
      </c>
      <c r="B109" s="9" t="s">
        <v>50</v>
      </c>
      <c r="C109" s="10">
        <v>898</v>
      </c>
      <c r="D109" s="9"/>
      <c r="E109" s="77"/>
    </row>
    <row r="110" spans="1:7" x14ac:dyDescent="0.3">
      <c r="A110" s="9" t="s">
        <v>112</v>
      </c>
      <c r="B110" s="9" t="s">
        <v>3</v>
      </c>
      <c r="C110" s="10">
        <v>1</v>
      </c>
      <c r="D110" s="9"/>
      <c r="E110" s="77"/>
    </row>
    <row r="111" spans="1:7" x14ac:dyDescent="0.3">
      <c r="A111" s="9" t="s">
        <v>113</v>
      </c>
      <c r="B111" s="9" t="s">
        <v>3</v>
      </c>
      <c r="C111" s="10">
        <v>36</v>
      </c>
      <c r="D111" s="9"/>
      <c r="E111" s="77"/>
    </row>
    <row r="112" spans="1:7" x14ac:dyDescent="0.3">
      <c r="A112" s="9" t="s">
        <v>116</v>
      </c>
      <c r="B112" s="9" t="s">
        <v>3</v>
      </c>
      <c r="C112" s="10">
        <v>150</v>
      </c>
      <c r="D112" s="9"/>
      <c r="E112" s="77"/>
    </row>
    <row r="113" spans="1:5" x14ac:dyDescent="0.3">
      <c r="A113" s="9" t="s">
        <v>115</v>
      </c>
      <c r="B113" s="9" t="s">
        <v>0</v>
      </c>
      <c r="C113" s="10">
        <v>20</v>
      </c>
      <c r="D113" s="9"/>
      <c r="E113" s="77"/>
    </row>
    <row r="114" spans="1:5" x14ac:dyDescent="0.3">
      <c r="A114" s="9" t="s">
        <v>114</v>
      </c>
      <c r="B114" s="9" t="s">
        <v>3</v>
      </c>
      <c r="C114" s="10">
        <v>16</v>
      </c>
      <c r="D114" s="9"/>
      <c r="E114" s="77"/>
    </row>
    <row r="115" spans="1:5" x14ac:dyDescent="0.3">
      <c r="A115" s="9" t="s">
        <v>117</v>
      </c>
      <c r="B115" s="9" t="s">
        <v>3</v>
      </c>
      <c r="C115" s="10">
        <v>7</v>
      </c>
      <c r="D115" s="9"/>
      <c r="E115" s="77"/>
    </row>
    <row r="116" spans="1:5" x14ac:dyDescent="0.3">
      <c r="A116" s="9" t="s">
        <v>125</v>
      </c>
      <c r="B116" s="9" t="s">
        <v>3</v>
      </c>
      <c r="C116" s="10">
        <v>4</v>
      </c>
      <c r="D116" s="9"/>
      <c r="E116" s="77"/>
    </row>
    <row r="117" spans="1:5" x14ac:dyDescent="0.3">
      <c r="A117" s="9" t="s">
        <v>124</v>
      </c>
      <c r="B117" s="9" t="s">
        <v>3</v>
      </c>
      <c r="C117" s="10">
        <v>2</v>
      </c>
      <c r="D117" s="9"/>
      <c r="E117" s="77"/>
    </row>
    <row r="118" spans="1:5" x14ac:dyDescent="0.3">
      <c r="A118" s="9" t="s">
        <v>126</v>
      </c>
      <c r="B118" s="9" t="s">
        <v>3</v>
      </c>
      <c r="C118" s="10">
        <v>13</v>
      </c>
      <c r="D118" s="9"/>
      <c r="E118" s="77"/>
    </row>
    <row r="119" spans="1:5" x14ac:dyDescent="0.3">
      <c r="A119" s="9" t="s">
        <v>10</v>
      </c>
      <c r="B119" s="9" t="s">
        <v>3</v>
      </c>
      <c r="C119" s="10">
        <v>0.65</v>
      </c>
      <c r="D119" s="9"/>
      <c r="E119" s="77"/>
    </row>
    <row r="120" spans="1:5" x14ac:dyDescent="0.3">
      <c r="A120" s="9" t="s">
        <v>97</v>
      </c>
      <c r="B120" s="73" t="s">
        <v>3</v>
      </c>
      <c r="C120" s="10">
        <v>1</v>
      </c>
      <c r="D120" s="9"/>
      <c r="E120" s="8"/>
    </row>
    <row r="121" spans="1:5" x14ac:dyDescent="0.3">
      <c r="A121" s="73" t="s">
        <v>163</v>
      </c>
      <c r="B121" s="73" t="s">
        <v>4</v>
      </c>
      <c r="C121" s="10">
        <v>75</v>
      </c>
      <c r="D121" s="9"/>
      <c r="E121" s="8"/>
    </row>
    <row r="122" spans="1:5" x14ac:dyDescent="0.3">
      <c r="A122" s="9" t="s">
        <v>164</v>
      </c>
      <c r="B122" s="73" t="s">
        <v>4</v>
      </c>
      <c r="C122" s="10">
        <v>21.7</v>
      </c>
      <c r="D122" s="9"/>
      <c r="E122" s="8"/>
    </row>
    <row r="123" spans="1:5" x14ac:dyDescent="0.3">
      <c r="A123" s="9" t="s">
        <v>129</v>
      </c>
      <c r="B123" s="73" t="s">
        <v>3</v>
      </c>
      <c r="C123" s="9">
        <v>2</v>
      </c>
      <c r="D123" s="9"/>
      <c r="E123" s="8"/>
    </row>
    <row r="124" spans="1:5" x14ac:dyDescent="0.3">
      <c r="A124" s="9" t="s">
        <v>130</v>
      </c>
      <c r="B124" s="9" t="s">
        <v>3</v>
      </c>
      <c r="C124" s="10">
        <v>8</v>
      </c>
      <c r="D124" s="9"/>
      <c r="E124" s="8"/>
    </row>
    <row r="125" spans="1:5" x14ac:dyDescent="0.3">
      <c r="A125" s="73" t="s">
        <v>10</v>
      </c>
      <c r="B125" s="73" t="s">
        <v>3</v>
      </c>
      <c r="C125" s="75">
        <v>15</v>
      </c>
      <c r="D125" s="73"/>
      <c r="E125" s="74"/>
    </row>
    <row r="126" spans="1:5" x14ac:dyDescent="0.3">
      <c r="A126" s="73" t="s">
        <v>135</v>
      </c>
      <c r="B126" s="73" t="s">
        <v>3</v>
      </c>
      <c r="C126" s="75">
        <v>3</v>
      </c>
      <c r="D126" s="73"/>
      <c r="E126" s="74"/>
    </row>
    <row r="127" spans="1:5" x14ac:dyDescent="0.3">
      <c r="A127" s="73" t="s">
        <v>136</v>
      </c>
      <c r="B127" s="73" t="s">
        <v>3</v>
      </c>
      <c r="C127" s="75">
        <v>1</v>
      </c>
      <c r="D127" s="73"/>
      <c r="E127" s="74"/>
    </row>
    <row r="128" spans="1:5" x14ac:dyDescent="0.3">
      <c r="A128" s="73" t="s">
        <v>137</v>
      </c>
      <c r="B128" s="73" t="s">
        <v>3</v>
      </c>
      <c r="C128" s="75">
        <v>2</v>
      </c>
      <c r="D128" s="73"/>
      <c r="E128" s="74"/>
    </row>
    <row r="129" spans="1:5" x14ac:dyDescent="0.3">
      <c r="A129" s="73" t="s">
        <v>138</v>
      </c>
      <c r="B129" s="73" t="s">
        <v>3</v>
      </c>
      <c r="C129" s="75">
        <v>1</v>
      </c>
      <c r="D129" s="73"/>
      <c r="E129" s="74"/>
    </row>
    <row r="130" spans="1:5" x14ac:dyDescent="0.3">
      <c r="A130" s="73" t="s">
        <v>139</v>
      </c>
      <c r="B130" s="73" t="s">
        <v>3</v>
      </c>
      <c r="C130" s="75">
        <v>4</v>
      </c>
      <c r="D130" s="73"/>
      <c r="E130" s="74"/>
    </row>
    <row r="131" spans="1:5" x14ac:dyDescent="0.3">
      <c r="A131" s="73" t="s">
        <v>143</v>
      </c>
      <c r="B131" s="73" t="s">
        <v>3</v>
      </c>
      <c r="C131" s="75">
        <v>1</v>
      </c>
      <c r="D131" s="73"/>
      <c r="E131" s="74"/>
    </row>
    <row r="132" spans="1:5" x14ac:dyDescent="0.3">
      <c r="A132" s="9" t="s">
        <v>144</v>
      </c>
      <c r="B132" s="73" t="s">
        <v>3</v>
      </c>
      <c r="C132" s="75">
        <v>2</v>
      </c>
      <c r="D132" s="73"/>
      <c r="E132" s="74"/>
    </row>
    <row r="133" spans="1:5" x14ac:dyDescent="0.3">
      <c r="A133" s="9" t="s">
        <v>145</v>
      </c>
      <c r="B133" s="73" t="s">
        <v>3</v>
      </c>
      <c r="C133" s="75">
        <v>6</v>
      </c>
      <c r="D133" s="73"/>
      <c r="E133" s="74"/>
    </row>
    <row r="134" spans="1:5" x14ac:dyDescent="0.3">
      <c r="A134" s="9" t="s">
        <v>155</v>
      </c>
      <c r="B134" s="73" t="s">
        <v>4</v>
      </c>
      <c r="C134" s="75">
        <v>11</v>
      </c>
      <c r="D134" s="73"/>
      <c r="E134" s="74"/>
    </row>
    <row r="135" spans="1:5" x14ac:dyDescent="0.3">
      <c r="A135" s="9" t="s">
        <v>156</v>
      </c>
      <c r="B135" s="73" t="s">
        <v>4</v>
      </c>
      <c r="C135" s="75">
        <v>12</v>
      </c>
      <c r="D135" s="73"/>
      <c r="E135" s="74"/>
    </row>
    <row r="136" spans="1:5" x14ac:dyDescent="0.3">
      <c r="A136" s="9" t="s">
        <v>151</v>
      </c>
      <c r="B136" s="73" t="s">
        <v>4</v>
      </c>
      <c r="C136" s="75">
        <v>16</v>
      </c>
      <c r="D136" s="73"/>
      <c r="E136" s="74"/>
    </row>
    <row r="137" spans="1:5" x14ac:dyDescent="0.3">
      <c r="A137" s="9" t="s">
        <v>157</v>
      </c>
      <c r="B137" s="73" t="s">
        <v>3</v>
      </c>
      <c r="C137" s="75">
        <v>10</v>
      </c>
      <c r="D137" s="73"/>
      <c r="E137" s="74"/>
    </row>
    <row r="138" spans="1:5" x14ac:dyDescent="0.3">
      <c r="A138" s="9" t="s">
        <v>158</v>
      </c>
      <c r="B138" s="73" t="s">
        <v>3</v>
      </c>
      <c r="C138" s="75">
        <v>8</v>
      </c>
      <c r="D138" s="73"/>
      <c r="E138" s="74"/>
    </row>
    <row r="139" spans="1:5" x14ac:dyDescent="0.3">
      <c r="A139" s="9" t="s">
        <v>159</v>
      </c>
      <c r="B139" s="73" t="s">
        <v>3</v>
      </c>
      <c r="C139" s="75">
        <v>14</v>
      </c>
      <c r="D139" s="73"/>
      <c r="E139" s="74"/>
    </row>
    <row r="140" spans="1:5" x14ac:dyDescent="0.3">
      <c r="A140" s="9" t="s">
        <v>160</v>
      </c>
      <c r="B140" s="73" t="s">
        <v>3</v>
      </c>
      <c r="C140" s="75">
        <v>5</v>
      </c>
      <c r="D140" s="73"/>
      <c r="E140" s="74"/>
    </row>
    <row r="141" spans="1:5" x14ac:dyDescent="0.3">
      <c r="A141" s="9" t="s">
        <v>154</v>
      </c>
      <c r="B141" s="73" t="s">
        <v>3</v>
      </c>
      <c r="C141" s="75">
        <v>6</v>
      </c>
      <c r="D141" s="73"/>
      <c r="E141" s="74"/>
    </row>
    <row r="142" spans="1:5" x14ac:dyDescent="0.3">
      <c r="A142" s="9" t="s">
        <v>152</v>
      </c>
      <c r="B142" s="73" t="s">
        <v>3</v>
      </c>
      <c r="C142" s="75">
        <v>2</v>
      </c>
      <c r="D142" s="73"/>
      <c r="E142" s="74"/>
    </row>
    <row r="143" spans="1:5" x14ac:dyDescent="0.3">
      <c r="A143" s="9" t="s">
        <v>153</v>
      </c>
      <c r="B143" s="73" t="s">
        <v>3</v>
      </c>
      <c r="C143" s="75">
        <v>1</v>
      </c>
      <c r="D143" s="73"/>
      <c r="E143" s="74"/>
    </row>
    <row r="144" spans="1:5" x14ac:dyDescent="0.3">
      <c r="A144" s="9" t="s">
        <v>161</v>
      </c>
      <c r="B144" s="73" t="s">
        <v>3</v>
      </c>
      <c r="C144" s="75">
        <v>1</v>
      </c>
      <c r="D144" s="73"/>
      <c r="E144" s="74"/>
    </row>
    <row r="145" spans="1:5" x14ac:dyDescent="0.3">
      <c r="A145" s="9" t="s">
        <v>162</v>
      </c>
      <c r="B145" s="73" t="s">
        <v>3</v>
      </c>
      <c r="C145" s="75">
        <v>1</v>
      </c>
      <c r="D145" s="73"/>
      <c r="E145" s="74"/>
    </row>
    <row r="146" spans="1:5" x14ac:dyDescent="0.3">
      <c r="A146" s="9" t="s">
        <v>74</v>
      </c>
      <c r="B146" s="73" t="s">
        <v>3</v>
      </c>
      <c r="C146" s="10">
        <v>2</v>
      </c>
      <c r="D146" s="78"/>
      <c r="E146" s="8"/>
    </row>
    <row r="147" spans="1:5" x14ac:dyDescent="0.3">
      <c r="A147" s="9" t="s">
        <v>75</v>
      </c>
      <c r="B147" s="73" t="s">
        <v>3</v>
      </c>
      <c r="C147" s="10">
        <v>2</v>
      </c>
      <c r="D147" s="78"/>
      <c r="E147" s="8"/>
    </row>
    <row r="148" spans="1:5" x14ac:dyDescent="0.3">
      <c r="A148" s="9" t="s">
        <v>76</v>
      </c>
      <c r="B148" s="73" t="s">
        <v>3</v>
      </c>
      <c r="C148" s="10">
        <v>3</v>
      </c>
      <c r="D148" s="78"/>
      <c r="E148" s="8"/>
    </row>
    <row r="149" spans="1:5" x14ac:dyDescent="0.3">
      <c r="A149" s="73" t="s">
        <v>148</v>
      </c>
      <c r="B149" s="73" t="s">
        <v>4</v>
      </c>
      <c r="C149" s="75">
        <v>18</v>
      </c>
      <c r="D149" s="73"/>
      <c r="E149" s="74"/>
    </row>
    <row r="150" spans="1:5" x14ac:dyDescent="0.3">
      <c r="A150" s="73" t="s">
        <v>149</v>
      </c>
      <c r="B150" s="73" t="s">
        <v>4</v>
      </c>
      <c r="C150" s="75">
        <v>10</v>
      </c>
      <c r="D150" s="73"/>
      <c r="E150" s="74"/>
    </row>
    <row r="151" spans="1:5" x14ac:dyDescent="0.3">
      <c r="A151" s="73" t="s">
        <v>150</v>
      </c>
      <c r="B151" s="73" t="s">
        <v>38</v>
      </c>
      <c r="C151" s="75">
        <v>0.5</v>
      </c>
      <c r="D151" s="73"/>
      <c r="E151" s="74"/>
    </row>
    <row r="152" spans="1:5" x14ac:dyDescent="0.3">
      <c r="A152" s="73" t="s">
        <v>146</v>
      </c>
      <c r="B152" s="73" t="s">
        <v>5</v>
      </c>
      <c r="C152" s="75">
        <v>1.5</v>
      </c>
      <c r="D152" s="73"/>
      <c r="E152" s="74"/>
    </row>
    <row r="153" spans="1:5" x14ac:dyDescent="0.3">
      <c r="A153" s="9" t="s">
        <v>133</v>
      </c>
      <c r="B153" s="9" t="s">
        <v>1</v>
      </c>
      <c r="C153" s="10">
        <v>1</v>
      </c>
      <c r="D153" s="9"/>
      <c r="E153" s="8"/>
    </row>
    <row r="154" spans="1:5" x14ac:dyDescent="0.3">
      <c r="A154" s="9" t="s">
        <v>14</v>
      </c>
      <c r="B154" s="9" t="s">
        <v>13</v>
      </c>
      <c r="C154" s="10">
        <v>1</v>
      </c>
      <c r="D154" s="9"/>
      <c r="E154" s="8"/>
    </row>
    <row r="155" spans="1:5" x14ac:dyDescent="0.3">
      <c r="A155" s="9" t="s">
        <v>134</v>
      </c>
      <c r="B155" s="9" t="s">
        <v>13</v>
      </c>
      <c r="C155" s="10">
        <v>3</v>
      </c>
      <c r="D155" s="9"/>
      <c r="E155" s="8"/>
    </row>
    <row r="156" spans="1:5" ht="15" thickBot="1" x14ac:dyDescent="0.35">
      <c r="A156" s="11" t="s">
        <v>12</v>
      </c>
      <c r="B156" s="11" t="s">
        <v>13</v>
      </c>
      <c r="C156" s="13">
        <v>1</v>
      </c>
      <c r="D156" s="11"/>
      <c r="E156" s="12"/>
    </row>
  </sheetData>
  <mergeCells count="1">
    <mergeCell ref="F99:G99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Ярош Олександр</dc:creator>
  <cp:lastModifiedBy>user</cp:lastModifiedBy>
  <cp:lastPrinted>2026-03-24T07:27:10Z</cp:lastPrinted>
  <dcterms:created xsi:type="dcterms:W3CDTF">2015-06-05T18:19:34Z</dcterms:created>
  <dcterms:modified xsi:type="dcterms:W3CDTF">2026-04-20T07:48:52Z</dcterms:modified>
</cp:coreProperties>
</file>