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xr:revisionPtr revIDLastSave="0" documentId="13_ncr:1_{F730116D-BC04-42E5-BB0D-19CF9FEB48AE}" xr6:coauthVersionLast="47" xr6:coauthVersionMax="47" xr10:uidLastSave="{00000000-0000-0000-0000-000000000000}"/>
  <bookViews>
    <workbookView xWindow="-108" yWindow="-108" windowWidth="23256" windowHeight="12456" xr2:uid="{AC0814B5-6AA2-49C6-87EA-4EE6454AEFB2}"/>
  </bookViews>
  <sheets>
    <sheet name="Плитка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5" l="1"/>
  <c r="F59" i="5"/>
  <c r="F58" i="5"/>
  <c r="F57" i="5"/>
  <c r="F60" i="5" s="1"/>
  <c r="J44" i="5"/>
  <c r="J42" i="5"/>
  <c r="J41" i="5"/>
  <c r="J40" i="5"/>
  <c r="J34" i="5"/>
  <c r="L34" i="5" s="1"/>
  <c r="J32" i="5"/>
  <c r="J28" i="5"/>
  <c r="L28" i="5" s="1"/>
  <c r="J26" i="5"/>
  <c r="J18" i="5"/>
  <c r="J15" i="5"/>
  <c r="L15" i="5" s="1"/>
  <c r="F61" i="5" l="1"/>
  <c r="F62" i="5" s="1"/>
  <c r="F50" i="5" s="1"/>
  <c r="L18" i="5"/>
  <c r="L32" i="5"/>
  <c r="F41" i="5"/>
  <c r="L42" i="5"/>
  <c r="J35" i="5"/>
  <c r="F27" i="5"/>
  <c r="F42" i="5"/>
  <c r="J14" i="5"/>
  <c r="L14" i="5" s="1"/>
  <c r="L44" i="5"/>
  <c r="F13" i="5"/>
  <c r="L26" i="5"/>
  <c r="F31" i="5"/>
  <c r="L41" i="5"/>
  <c r="F44" i="5"/>
  <c r="J24" i="5"/>
  <c r="J23" i="5"/>
  <c r="L23" i="5" s="1"/>
  <c r="J21" i="5"/>
  <c r="L21" i="5" s="1"/>
  <c r="F21" i="5"/>
  <c r="J22" i="5"/>
  <c r="L22" i="5" s="1"/>
  <c r="F17" i="5"/>
  <c r="J27" i="5"/>
  <c r="L27" i="5" s="1"/>
  <c r="J29" i="5"/>
  <c r="L29" i="5" s="1"/>
  <c r="J30" i="5"/>
  <c r="J31" i="5"/>
  <c r="L31" i="5" s="1"/>
  <c r="J33" i="5"/>
  <c r="L33" i="5" s="1"/>
  <c r="F36" i="5"/>
  <c r="J38" i="5"/>
  <c r="L38" i="5" s="1"/>
  <c r="J17" i="5"/>
  <c r="L17" i="5" s="1"/>
  <c r="J19" i="5"/>
  <c r="L19" i="5" s="1"/>
  <c r="J20" i="5"/>
  <c r="J36" i="5"/>
  <c r="L36" i="5" s="1"/>
  <c r="F25" i="5"/>
  <c r="J37" i="5"/>
  <c r="L37" i="5" s="1"/>
  <c r="J39" i="5"/>
  <c r="L39" i="5" s="1"/>
  <c r="F16" i="5" l="1"/>
  <c r="F45" i="5" s="1"/>
  <c r="J16" i="5"/>
  <c r="L16" i="5" s="1"/>
  <c r="L45" i="5" s="1"/>
  <c r="L47" i="5" l="1"/>
  <c r="L46" i="5"/>
  <c r="L48" i="5" s="1"/>
  <c r="F46" i="5"/>
  <c r="F48" i="5" s="1"/>
  <c r="F49" i="5" l="1"/>
  <c r="F51" i="5" l="1"/>
</calcChain>
</file>

<file path=xl/sharedStrings.xml><?xml version="1.0" encoding="utf-8"?>
<sst xmlns="http://schemas.openxmlformats.org/spreadsheetml/2006/main" count="113" uniqueCount="76">
  <si>
    <t>м2</t>
  </si>
  <si>
    <t>м.п.</t>
  </si>
  <si>
    <t xml:space="preserve">Круг алмазний 125 бетон  </t>
  </si>
  <si>
    <t xml:space="preserve">Грунтовка CT-17 </t>
  </si>
  <si>
    <t xml:space="preserve">07. ПІДЛОГИ </t>
  </si>
  <si>
    <t>Маяк направляючий штукатурний 10мм</t>
  </si>
  <si>
    <t>7-07</t>
  </si>
  <si>
    <t>Укріплення стяжки дисперсійною грунтовкою</t>
  </si>
  <si>
    <t>Грунтовка дисперсійна Thomsit R777</t>
  </si>
  <si>
    <t>Затирка Ceresit CE-40</t>
  </si>
  <si>
    <t>7-22-1</t>
  </si>
  <si>
    <t>Улаштування підлоги з керамограніта</t>
  </si>
  <si>
    <t>7-22-2</t>
  </si>
  <si>
    <t>7-28</t>
  </si>
  <si>
    <t>Облицювання сходів простою плиткою</t>
  </si>
  <si>
    <t>125а</t>
  </si>
  <si>
    <t>Круг алмазний 125 70 (Distar)</t>
  </si>
  <si>
    <t>7-36</t>
  </si>
  <si>
    <t>Влаштування  плінтуса з керамічної плитки (без нарізання)</t>
  </si>
  <si>
    <t>7-36-1</t>
  </si>
  <si>
    <t>Влаштування  плінтуса з керамічної плитки на сходовой клитині</t>
  </si>
  <si>
    <t>7-37-1</t>
  </si>
  <si>
    <t>Нарізка плінтуса керамічного</t>
  </si>
  <si>
    <t>7-37-2</t>
  </si>
  <si>
    <t>Нарізка плінтуса керамічного з вальцюванням</t>
  </si>
  <si>
    <t xml:space="preserve">08. ГІДРО-ПАРО-ТЕПЛО ІЗОЛЯЦІЯ </t>
  </si>
  <si>
    <t>8-12</t>
  </si>
  <si>
    <t>Гідроізоляція полімерцементна за 2 рази</t>
  </si>
  <si>
    <t>Гідроізоляцйна суміш СR-65</t>
  </si>
  <si>
    <t>Вартість робот(грн.):</t>
  </si>
  <si>
    <t>Накладні витрати (грн.):</t>
  </si>
  <si>
    <t>Всього вартість робіт:</t>
  </si>
  <si>
    <t>Загальна вартість  (грн.):</t>
  </si>
  <si>
    <t>Вартість обладнання з доставкою (грн.) :</t>
  </si>
  <si>
    <t>Всього загальна вартість  (грн.):</t>
  </si>
  <si>
    <t>Замовник:</t>
  </si>
  <si>
    <t>Підрядник:</t>
  </si>
  <si>
    <t>Договір:</t>
  </si>
  <si>
    <t>КОМЕРЦІЙНА ПРОПОЗИЦІЯ</t>
  </si>
  <si>
    <t>Загальна вартість :</t>
  </si>
  <si>
    <t>грн.</t>
  </si>
  <si>
    <t>№ 
р-ки</t>
  </si>
  <si>
    <t>Найменування робіт</t>
  </si>
  <si>
    <t>Од. 
ви-ру</t>
  </si>
  <si>
    <t>Кіл-ть</t>
  </si>
  <si>
    <t xml:space="preserve">Вартість робіт, грн. </t>
  </si>
  <si>
    <t>Всього вартість робіт, грн.</t>
  </si>
  <si>
    <t>Норма витрат на од. вим.</t>
  </si>
  <si>
    <t>Вартість матеріалів, грн.</t>
  </si>
  <si>
    <t>Всього вартість матеріалів, грн.</t>
  </si>
  <si>
    <t>Найменування витрат</t>
  </si>
  <si>
    <t>Од. вм.</t>
  </si>
  <si>
    <t>Кол-во</t>
  </si>
  <si>
    <t>Ціна, грн.</t>
  </si>
  <si>
    <t>Вартість, грн.</t>
  </si>
  <si>
    <t>Чистові матеріали</t>
  </si>
  <si>
    <t>шт</t>
  </si>
  <si>
    <t>Загальна вартість (грн.) :</t>
  </si>
  <si>
    <t>Транспортні (грн.) :</t>
  </si>
  <si>
    <t>Всього вартість обладнання з доставкою (грн.) :</t>
  </si>
  <si>
    <t>Керамограніт</t>
  </si>
  <si>
    <t>Керамічна плитка для сходів</t>
  </si>
  <si>
    <t>Керамічний плінтус</t>
  </si>
  <si>
    <t xml:space="preserve">Найменування та адреса:  </t>
  </si>
  <si>
    <t>Стяжка високоміцна Siltek F-20, 25 кг (10-100 мм)</t>
  </si>
  <si>
    <t>237-1</t>
  </si>
  <si>
    <t>7-06-6</t>
  </si>
  <si>
    <t xml:space="preserve">Улаштування стяжки  цем.-пісчаної  50 мм. </t>
  </si>
  <si>
    <t>Клей Siltek Т-83 для облицьованя підлоги, 25 кг (600*600, 400*900)тепла підлога</t>
  </si>
  <si>
    <t>108-1</t>
  </si>
  <si>
    <t>Затирка плитки</t>
  </si>
  <si>
    <t>Улаштування відкосів з керамограніта</t>
  </si>
  <si>
    <t>PARADYZ KLINKIER ASTI BEIGE KLINKIER 30x30</t>
  </si>
  <si>
    <t>PARADYZ KLINKIER ASTI BEIGE KAPINOS STOPNICA NAROZNA 33x33</t>
  </si>
  <si>
    <t>PARADYZ KLINKIER ASTI BEIGE KAPINOS STOPNICA PROSTA 30x33</t>
  </si>
  <si>
    <t>на влаштування ганку з керамичної плитки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</si>
</sst>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FFFFFF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2" fillId="0" borderId="0"/>
    <xf numFmtId="0" fontId="13" fillId="0" borderId="0"/>
    <xf numFmtId="0" fontId="12" fillId="0" borderId="0"/>
  </cellStyleXfs>
  <cellXfs count="16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5" fillId="3" borderId="5" xfId="0" applyFont="1" applyFill="1" applyBorder="1"/>
    <xf numFmtId="0" fontId="5" fillId="3" borderId="5" xfId="0" applyFont="1" applyFill="1" applyBorder="1" applyAlignment="1">
      <alignment horizontal="center"/>
    </xf>
    <xf numFmtId="37" fontId="6" fillId="3" borderId="5" xfId="0" applyNumberFormat="1" applyFont="1" applyFill="1" applyBorder="1" applyAlignment="1">
      <alignment horizontal="right" vertical="center" wrapText="1"/>
    </xf>
    <xf numFmtId="2" fontId="3" fillId="0" borderId="5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left" vertical="center" wrapText="1"/>
    </xf>
    <xf numFmtId="2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right" vertical="center"/>
    </xf>
    <xf numFmtId="0" fontId="2" fillId="0" borderId="0" xfId="0" applyFont="1"/>
    <xf numFmtId="0" fontId="10" fillId="3" borderId="2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/>
    <xf numFmtId="4" fontId="10" fillId="3" borderId="3" xfId="0" applyNumberFormat="1" applyFont="1" applyFill="1" applyBorder="1" applyAlignment="1">
      <alignment horizontal="right" vertical="center"/>
    </xf>
    <xf numFmtId="37" fontId="10" fillId="3" borderId="5" xfId="0" applyNumberFormat="1" applyFont="1" applyFill="1" applyBorder="1" applyAlignment="1">
      <alignment horizontal="right" vertical="center" wrapText="1"/>
    </xf>
    <xf numFmtId="9" fontId="10" fillId="3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/>
    <xf numFmtId="4" fontId="10" fillId="3" borderId="6" xfId="0" applyNumberFormat="1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center"/>
    </xf>
    <xf numFmtId="37" fontId="11" fillId="3" borderId="5" xfId="0" applyNumberFormat="1" applyFont="1" applyFill="1" applyBorder="1" applyAlignment="1">
      <alignment horizontal="right" vertical="center" wrapText="1"/>
    </xf>
    <xf numFmtId="4" fontId="11" fillId="3" borderId="6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center"/>
    </xf>
    <xf numFmtId="37" fontId="6" fillId="3" borderId="8" xfId="0" applyNumberFormat="1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/>
    </xf>
    <xf numFmtId="0" fontId="5" fillId="3" borderId="8" xfId="0" applyFont="1" applyFill="1" applyBorder="1"/>
    <xf numFmtId="0" fontId="5" fillId="3" borderId="8" xfId="0" applyFont="1" applyFill="1" applyBorder="1" applyAlignment="1">
      <alignment horizontal="center" vertical="center"/>
    </xf>
    <xf numFmtId="37" fontId="11" fillId="6" borderId="2" xfId="0" applyNumberFormat="1" applyFont="1" applyFill="1" applyBorder="1" applyAlignment="1">
      <alignment horizontal="right" vertical="center" wrapText="1"/>
    </xf>
    <xf numFmtId="2" fontId="11" fillId="6" borderId="2" xfId="0" applyNumberFormat="1" applyFont="1" applyFill="1" applyBorder="1" applyAlignment="1">
      <alignment horizontal="center" vertical="top" wrapText="1"/>
    </xf>
    <xf numFmtId="2" fontId="9" fillId="6" borderId="2" xfId="0" applyNumberFormat="1" applyFont="1" applyFill="1" applyBorder="1"/>
    <xf numFmtId="0" fontId="9" fillId="6" borderId="2" xfId="0" applyFont="1" applyFill="1" applyBorder="1"/>
    <xf numFmtId="4" fontId="11" fillId="6" borderId="3" xfId="0" applyNumberFormat="1" applyFont="1" applyFill="1" applyBorder="1"/>
    <xf numFmtId="37" fontId="10" fillId="6" borderId="5" xfId="0" applyNumberFormat="1" applyFont="1" applyFill="1" applyBorder="1" applyAlignment="1">
      <alignment horizontal="right" vertical="center" wrapText="1"/>
    </xf>
    <xf numFmtId="2" fontId="10" fillId="6" borderId="5" xfId="0" applyNumberFormat="1" applyFont="1" applyFill="1" applyBorder="1" applyAlignment="1">
      <alignment horizontal="center" vertical="top" wrapText="1"/>
    </xf>
    <xf numFmtId="2" fontId="9" fillId="6" borderId="5" xfId="0" applyNumberFormat="1" applyFont="1" applyFill="1" applyBorder="1"/>
    <xf numFmtId="0" fontId="9" fillId="6" borderId="5" xfId="0" applyFont="1" applyFill="1" applyBorder="1"/>
    <xf numFmtId="2" fontId="9" fillId="6" borderId="6" xfId="0" applyNumberFormat="1" applyFont="1" applyFill="1" applyBorder="1"/>
    <xf numFmtId="37" fontId="6" fillId="6" borderId="8" xfId="0" applyNumberFormat="1" applyFont="1" applyFill="1" applyBorder="1" applyAlignment="1">
      <alignment horizontal="right" vertical="center" wrapText="1"/>
    </xf>
    <xf numFmtId="2" fontId="6" fillId="6" borderId="8" xfId="0" applyNumberFormat="1" applyFont="1" applyFill="1" applyBorder="1" applyAlignment="1">
      <alignment horizontal="center" vertical="top" wrapText="1"/>
    </xf>
    <xf numFmtId="2" fontId="6" fillId="6" borderId="8" xfId="0" applyNumberFormat="1" applyFont="1" applyFill="1" applyBorder="1"/>
    <xf numFmtId="0" fontId="6" fillId="6" borderId="8" xfId="0" applyFont="1" applyFill="1" applyBorder="1"/>
    <xf numFmtId="4" fontId="6" fillId="6" borderId="9" xfId="0" applyNumberFormat="1" applyFont="1" applyFill="1" applyBorder="1"/>
    <xf numFmtId="49" fontId="4" fillId="0" borderId="5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left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4" fontId="10" fillId="3" borderId="5" xfId="0" applyNumberFormat="1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right" vertical="center"/>
    </xf>
    <xf numFmtId="2" fontId="3" fillId="0" borderId="14" xfId="0" applyNumberFormat="1" applyFont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right" vertical="center"/>
    </xf>
    <xf numFmtId="2" fontId="3" fillId="3" borderId="11" xfId="0" applyNumberFormat="1" applyFont="1" applyFill="1" applyBorder="1" applyAlignment="1">
      <alignment horizontal="left" vertical="center" wrapText="1"/>
    </xf>
    <xf numFmtId="0" fontId="1" fillId="3" borderId="11" xfId="0" applyFont="1" applyFill="1" applyBorder="1"/>
    <xf numFmtId="0" fontId="2" fillId="3" borderId="11" xfId="0" applyFont="1" applyFill="1" applyBorder="1"/>
    <xf numFmtId="0" fontId="1" fillId="3" borderId="12" xfId="0" applyFont="1" applyFill="1" applyBorder="1"/>
    <xf numFmtId="1" fontId="4" fillId="4" borderId="5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2" fontId="4" fillId="4" borderId="5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 wrapText="1"/>
    </xf>
    <xf numFmtId="2" fontId="3" fillId="4" borderId="5" xfId="0" applyNumberFormat="1" applyFont="1" applyFill="1" applyBorder="1" applyAlignment="1">
      <alignment horizontal="center" vertical="center"/>
    </xf>
    <xf numFmtId="2" fontId="3" fillId="4" borderId="6" xfId="0" applyNumberFormat="1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/>
    <xf numFmtId="4" fontId="8" fillId="3" borderId="5" xfId="0" applyNumberFormat="1" applyFont="1" applyFill="1" applyBorder="1"/>
    <xf numFmtId="0" fontId="5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5" fillId="3" borderId="6" xfId="0" applyFont="1" applyFill="1" applyBorder="1"/>
    <xf numFmtId="4" fontId="5" fillId="3" borderId="5" xfId="0" applyNumberFormat="1" applyFont="1" applyFill="1" applyBorder="1"/>
    <xf numFmtId="0" fontId="5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/>
    <xf numFmtId="0" fontId="5" fillId="3" borderId="9" xfId="0" applyFont="1" applyFill="1" applyBorder="1"/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left" vertical="center" wrapText="1"/>
    </xf>
    <xf numFmtId="2" fontId="3" fillId="4" borderId="2" xfId="0" applyNumberFormat="1" applyFont="1" applyFill="1" applyBorder="1" applyAlignment="1">
      <alignment horizontal="center" vertical="center"/>
    </xf>
    <xf numFmtId="2" fontId="3" fillId="4" borderId="3" xfId="0" applyNumberFormat="1" applyFont="1" applyFill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left" vertical="center" wrapText="1"/>
    </xf>
    <xf numFmtId="2" fontId="3" fillId="4" borderId="8" xfId="0" applyNumberFormat="1" applyFont="1" applyFill="1" applyBorder="1" applyAlignment="1">
      <alignment horizontal="center" vertical="center"/>
    </xf>
    <xf numFmtId="2" fontId="3" fillId="4" borderId="9" xfId="0" applyNumberFormat="1" applyFont="1" applyFill="1" applyBorder="1" applyAlignment="1">
      <alignment horizontal="right" vertical="center"/>
    </xf>
    <xf numFmtId="2" fontId="3" fillId="4" borderId="11" xfId="0" applyNumberFormat="1" applyFont="1" applyFill="1" applyBorder="1" applyAlignment="1">
      <alignment horizontal="center" vertical="center"/>
    </xf>
    <xf numFmtId="2" fontId="3" fillId="4" borderId="11" xfId="0" applyNumberFormat="1" applyFont="1" applyFill="1" applyBorder="1" applyAlignment="1">
      <alignment horizontal="right" vertical="center"/>
    </xf>
    <xf numFmtId="2" fontId="3" fillId="4" borderId="11" xfId="0" applyNumberFormat="1" applyFont="1" applyFill="1" applyBorder="1" applyAlignment="1">
      <alignment horizontal="left" vertical="center" wrapText="1"/>
    </xf>
    <xf numFmtId="0" fontId="1" fillId="4" borderId="11" xfId="0" applyFont="1" applyFill="1" applyBorder="1"/>
    <xf numFmtId="0" fontId="2" fillId="4" borderId="11" xfId="0" applyFont="1" applyFill="1" applyBorder="1"/>
    <xf numFmtId="0" fontId="1" fillId="4" borderId="12" xfId="0" applyFont="1" applyFill="1" applyBorder="1"/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2" fontId="4" fillId="4" borderId="11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left" vertical="center" wrapText="1"/>
    </xf>
    <xf numFmtId="2" fontId="3" fillId="4" borderId="12" xfId="0" applyNumberFormat="1" applyFont="1" applyFill="1" applyBorder="1" applyAlignment="1">
      <alignment horizontal="right" vertical="center"/>
    </xf>
    <xf numFmtId="4" fontId="10" fillId="3" borderId="2" xfId="0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/>
    <xf numFmtId="4" fontId="7" fillId="3" borderId="8" xfId="0" applyNumberFormat="1" applyFont="1" applyFill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4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14" fontId="1" fillId="0" borderId="0" xfId="0" applyNumberFormat="1" applyFont="1"/>
    <xf numFmtId="37" fontId="6" fillId="7" borderId="18" xfId="0" applyNumberFormat="1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/>
    </xf>
    <xf numFmtId="2" fontId="6" fillId="7" borderId="18" xfId="0" applyNumberFormat="1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 wrapText="1"/>
    </xf>
    <xf numFmtId="4" fontId="6" fillId="7" borderId="19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left" vertical="center" wrapText="1"/>
    </xf>
    <xf numFmtId="2" fontId="3" fillId="0" borderId="14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37" fontId="6" fillId="7" borderId="11" xfId="0" applyNumberFormat="1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 wrapText="1"/>
    </xf>
    <xf numFmtId="4" fontId="6" fillId="7" borderId="12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left" vertical="center" wrapText="1"/>
    </xf>
    <xf numFmtId="2" fontId="3" fillId="0" borderId="21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right" vertical="center"/>
    </xf>
    <xf numFmtId="2" fontId="3" fillId="0" borderId="21" xfId="0" applyNumberFormat="1" applyFont="1" applyBorder="1" applyAlignment="1">
      <alignment horizontal="right" vertical="center"/>
    </xf>
    <xf numFmtId="4" fontId="3" fillId="0" borderId="22" xfId="0" applyNumberFormat="1" applyFont="1" applyBorder="1" applyAlignment="1">
      <alignment horizontal="right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</cellXfs>
  <cellStyles count="4">
    <cellStyle name="Normal_Золотая смета" xfId="3" xr:uid="{86181DD9-D52B-4D02-8BEF-6ACDB05C3F7F}"/>
    <cellStyle name="Звичайний" xfId="0" builtinId="0"/>
    <cellStyle name="Обычный 2" xfId="1" xr:uid="{06DFF166-4147-487C-84FE-740AF951F081}"/>
    <cellStyle name="Обычный 3" xfId="2" xr:uid="{14A21179-9EFC-427B-9E1E-E088E521E1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7F98B-087D-4325-80D8-6CB37207BAB4}">
  <dimension ref="A1:FQ62"/>
  <sheetViews>
    <sheetView tabSelected="1" topLeftCell="A36" zoomScale="66" zoomScaleNormal="66" workbookViewId="0">
      <selection activeCell="H66" sqref="H66:H67"/>
    </sheetView>
  </sheetViews>
  <sheetFormatPr defaultRowHeight="14.4" x14ac:dyDescent="0.3"/>
  <cols>
    <col min="1" max="1" width="7.6640625" style="2" customWidth="1"/>
    <col min="2" max="2" width="37.44140625" style="3" customWidth="1"/>
    <col min="3" max="3" width="7.6640625" style="9" customWidth="1"/>
    <col min="4" max="4" width="8.77734375" style="3" customWidth="1"/>
    <col min="5" max="5" width="8.6640625" style="3" customWidth="1"/>
    <col min="6" max="6" width="12.88671875" style="3" customWidth="1"/>
    <col min="7" max="7" width="6.88671875" style="2" customWidth="1"/>
    <col min="8" max="8" width="33.5546875" style="1" customWidth="1"/>
    <col min="9" max="9" width="7.6640625" style="3" customWidth="1"/>
    <col min="10" max="10" width="8.77734375" style="3" customWidth="1"/>
    <col min="11" max="11" width="8.6640625" style="19" customWidth="1"/>
    <col min="12" max="12" width="12.88671875" style="3" customWidth="1"/>
    <col min="22" max="16384" width="8.88671875" style="3"/>
  </cols>
  <sheetData>
    <row r="1" spans="1:173" ht="19.2" customHeight="1" x14ac:dyDescent="0.3">
      <c r="A1" s="68" t="s">
        <v>35</v>
      </c>
      <c r="B1" s="68"/>
      <c r="C1" s="68"/>
    </row>
    <row r="2" spans="1:173" ht="19.2" customHeight="1" x14ac:dyDescent="0.3">
      <c r="A2" s="68" t="s">
        <v>36</v>
      </c>
      <c r="B2" s="68"/>
      <c r="C2" s="68"/>
    </row>
    <row r="3" spans="1:173" ht="19.2" customHeight="1" x14ac:dyDescent="0.3">
      <c r="A3" s="68" t="s">
        <v>37</v>
      </c>
      <c r="B3" s="68"/>
      <c r="C3" s="68"/>
    </row>
    <row r="4" spans="1:173" ht="20.399999999999999" customHeight="1" x14ac:dyDescent="0.3">
      <c r="A4" s="68" t="s">
        <v>63</v>
      </c>
      <c r="B4" s="68"/>
      <c r="C4" s="68"/>
    </row>
    <row r="5" spans="1:173" ht="15" customHeight="1" x14ac:dyDescent="0.3">
      <c r="A5" s="1"/>
      <c r="B5" s="4"/>
      <c r="C5" s="2"/>
    </row>
    <row r="6" spans="1:173" ht="15" customHeight="1" x14ac:dyDescent="0.3">
      <c r="A6" s="137" t="s">
        <v>38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73" ht="15" customHeight="1" x14ac:dyDescent="0.3">
      <c r="A7" s="133" t="s">
        <v>75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</row>
    <row r="8" spans="1:173" ht="15" customHeight="1" x14ac:dyDescent="0.3">
      <c r="A8" s="1"/>
      <c r="B8" s="4"/>
      <c r="C8" s="2"/>
    </row>
    <row r="9" spans="1:173" ht="15" customHeight="1" thickBot="1" x14ac:dyDescent="0.35">
      <c r="A9" s="1"/>
      <c r="B9" s="134" t="s">
        <v>39</v>
      </c>
      <c r="C9" s="135">
        <f>F51</f>
        <v>254500.14267600002</v>
      </c>
      <c r="D9" s="136"/>
      <c r="E9" s="136"/>
      <c r="F9" s="136"/>
      <c r="G9" s="136"/>
      <c r="H9" s="19" t="s">
        <v>40</v>
      </c>
      <c r="I9" s="3" t="s">
        <v>40</v>
      </c>
      <c r="L9" s="138">
        <v>46134</v>
      </c>
    </row>
    <row r="10" spans="1:173" s="5" customFormat="1" ht="48.6" thickBot="1" x14ac:dyDescent="0.35">
      <c r="A10" s="55" t="s">
        <v>41</v>
      </c>
      <c r="B10" s="56" t="s">
        <v>42</v>
      </c>
      <c r="C10" s="57" t="s">
        <v>43</v>
      </c>
      <c r="D10" s="56" t="s">
        <v>44</v>
      </c>
      <c r="E10" s="57" t="s">
        <v>45</v>
      </c>
      <c r="F10" s="56" t="s">
        <v>46</v>
      </c>
      <c r="G10" s="56"/>
      <c r="H10" s="56"/>
      <c r="I10" s="56" t="s">
        <v>47</v>
      </c>
      <c r="J10" s="56" t="s">
        <v>44</v>
      </c>
      <c r="K10" s="56" t="s">
        <v>48</v>
      </c>
      <c r="L10" s="66" t="s">
        <v>49</v>
      </c>
      <c r="M10"/>
      <c r="N10"/>
      <c r="O10"/>
      <c r="P10"/>
      <c r="Q10"/>
      <c r="R10"/>
      <c r="S10"/>
      <c r="T10"/>
      <c r="U10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</row>
    <row r="11" spans="1:173" s="2" customFormat="1" ht="15" thickBot="1" x14ac:dyDescent="0.35">
      <c r="A11" s="58">
        <v>1</v>
      </c>
      <c r="B11" s="59">
        <v>2</v>
      </c>
      <c r="C11" s="59">
        <v>3</v>
      </c>
      <c r="D11" s="60">
        <v>4</v>
      </c>
      <c r="E11" s="60">
        <v>5</v>
      </c>
      <c r="F11" s="59">
        <v>6</v>
      </c>
      <c r="G11" s="60">
        <v>7</v>
      </c>
      <c r="H11" s="59">
        <v>8</v>
      </c>
      <c r="I11" s="59">
        <v>9</v>
      </c>
      <c r="J11" s="60">
        <v>10</v>
      </c>
      <c r="K11" s="73">
        <v>11</v>
      </c>
      <c r="L11" s="67">
        <v>12</v>
      </c>
      <c r="M11"/>
      <c r="N11"/>
      <c r="O11"/>
      <c r="P11"/>
      <c r="Q11"/>
      <c r="R11"/>
      <c r="S11"/>
      <c r="T11"/>
      <c r="U11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</row>
    <row r="12" spans="1:173" customFormat="1" ht="15" thickBot="1" x14ac:dyDescent="0.35">
      <c r="A12" s="63"/>
      <c r="B12" s="64" t="s">
        <v>4</v>
      </c>
      <c r="C12" s="65"/>
      <c r="D12" s="74"/>
      <c r="E12" s="75"/>
      <c r="F12" s="75"/>
      <c r="G12" s="74"/>
      <c r="H12" s="76"/>
      <c r="I12" s="77"/>
      <c r="J12" s="77"/>
      <c r="K12" s="78"/>
      <c r="L12" s="79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</row>
    <row r="13" spans="1:173" customFormat="1" x14ac:dyDescent="0.3">
      <c r="A13" s="96" t="s">
        <v>66</v>
      </c>
      <c r="B13" s="97" t="s">
        <v>67</v>
      </c>
      <c r="C13" s="98" t="s">
        <v>0</v>
      </c>
      <c r="D13" s="100">
        <v>20.67</v>
      </c>
      <c r="E13" s="101">
        <v>350</v>
      </c>
      <c r="F13" s="101">
        <f>D13*E13</f>
        <v>7234.5000000000009</v>
      </c>
      <c r="G13" s="99"/>
      <c r="H13" s="102"/>
      <c r="I13" s="103"/>
      <c r="J13" s="103"/>
      <c r="K13" s="101"/>
      <c r="L13" s="104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</row>
    <row r="14" spans="1:173" customFormat="1" x14ac:dyDescent="0.3">
      <c r="A14" s="62"/>
      <c r="B14" s="10"/>
      <c r="C14" s="53"/>
      <c r="D14" s="80"/>
      <c r="E14" s="81"/>
      <c r="F14" s="82"/>
      <c r="G14" s="54">
        <v>153</v>
      </c>
      <c r="H14" s="83" t="s">
        <v>5</v>
      </c>
      <c r="I14" s="84">
        <v>0.5</v>
      </c>
      <c r="J14" s="84">
        <f>D13*I14</f>
        <v>10.335000000000001</v>
      </c>
      <c r="K14" s="82">
        <v>7</v>
      </c>
      <c r="L14" s="85">
        <f>J14*K14</f>
        <v>72.344999999999999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</row>
    <row r="15" spans="1:173" customFormat="1" ht="20.399999999999999" x14ac:dyDescent="0.3">
      <c r="A15" s="62"/>
      <c r="B15" s="10"/>
      <c r="C15" s="53"/>
      <c r="D15" s="80"/>
      <c r="E15" s="81"/>
      <c r="F15" s="82"/>
      <c r="G15" s="54" t="s">
        <v>65</v>
      </c>
      <c r="H15" s="83" t="s">
        <v>64</v>
      </c>
      <c r="I15" s="84">
        <v>60</v>
      </c>
      <c r="J15" s="84">
        <f>D13*I15</f>
        <v>1240.2</v>
      </c>
      <c r="K15" s="82">
        <v>7.52</v>
      </c>
      <c r="L15" s="85">
        <f>J15*K15</f>
        <v>9326.3040000000001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</row>
    <row r="16" spans="1:173" customFormat="1" ht="20.399999999999999" x14ac:dyDescent="0.3">
      <c r="A16" s="61" t="s">
        <v>6</v>
      </c>
      <c r="B16" s="51" t="s">
        <v>7</v>
      </c>
      <c r="C16" s="52" t="s">
        <v>0</v>
      </c>
      <c r="D16" s="80">
        <v>35.540000000000006</v>
      </c>
      <c r="E16" s="82">
        <v>40</v>
      </c>
      <c r="F16" s="82">
        <f>D16*E16</f>
        <v>1421.6000000000004</v>
      </c>
      <c r="G16" s="54">
        <v>56</v>
      </c>
      <c r="H16" s="83" t="s">
        <v>8</v>
      </c>
      <c r="I16" s="84">
        <v>0.2</v>
      </c>
      <c r="J16" s="84">
        <f>D16*I16</f>
        <v>7.1080000000000014</v>
      </c>
      <c r="K16" s="82">
        <v>126</v>
      </c>
      <c r="L16" s="85">
        <f>J16*K16</f>
        <v>895.60800000000017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</row>
    <row r="17" spans="1:173" customFormat="1" x14ac:dyDescent="0.3">
      <c r="A17" s="61" t="s">
        <v>10</v>
      </c>
      <c r="B17" s="51" t="s">
        <v>11</v>
      </c>
      <c r="C17" s="52" t="s">
        <v>0</v>
      </c>
      <c r="D17" s="80">
        <v>20.67</v>
      </c>
      <c r="E17" s="82">
        <v>850</v>
      </c>
      <c r="F17" s="82">
        <f>D17*E17</f>
        <v>17569.5</v>
      </c>
      <c r="G17" s="54">
        <v>47</v>
      </c>
      <c r="H17" s="83" t="s">
        <v>3</v>
      </c>
      <c r="I17" s="84">
        <v>0.1</v>
      </c>
      <c r="J17" s="84">
        <f>D17*I17</f>
        <v>2.0670000000000002</v>
      </c>
      <c r="K17" s="82">
        <v>58</v>
      </c>
      <c r="L17" s="85">
        <f>J17*K17</f>
        <v>119.88600000000001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</row>
    <row r="18" spans="1:173" customFormat="1" ht="21.6" customHeight="1" x14ac:dyDescent="0.3">
      <c r="A18" s="62"/>
      <c r="B18" s="10"/>
      <c r="C18" s="53"/>
      <c r="D18" s="80"/>
      <c r="E18" s="81"/>
      <c r="F18" s="82"/>
      <c r="G18" s="54" t="s">
        <v>69</v>
      </c>
      <c r="H18" s="83" t="s">
        <v>68</v>
      </c>
      <c r="I18" s="84">
        <v>8</v>
      </c>
      <c r="J18" s="84">
        <f>D17*I18</f>
        <v>165.36</v>
      </c>
      <c r="K18" s="82">
        <v>15.2</v>
      </c>
      <c r="L18" s="85">
        <f>J18*K18</f>
        <v>2513.4720000000002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</row>
    <row r="19" spans="1:173" customFormat="1" x14ac:dyDescent="0.3">
      <c r="A19" s="62"/>
      <c r="B19" s="10"/>
      <c r="C19" s="53"/>
      <c r="D19" s="80"/>
      <c r="E19" s="81"/>
      <c r="F19" s="82"/>
      <c r="G19" s="54">
        <v>125</v>
      </c>
      <c r="H19" s="83" t="s">
        <v>2</v>
      </c>
      <c r="I19" s="84">
        <v>0.05</v>
      </c>
      <c r="J19" s="84">
        <f>D17*I19</f>
        <v>1.0335000000000001</v>
      </c>
      <c r="K19" s="82">
        <v>545</v>
      </c>
      <c r="L19" s="85">
        <f>J19*K19</f>
        <v>563.25750000000005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</row>
    <row r="20" spans="1:173" customFormat="1" x14ac:dyDescent="0.3">
      <c r="A20" s="62"/>
      <c r="B20" s="10"/>
      <c r="C20" s="53"/>
      <c r="D20" s="80"/>
      <c r="E20" s="81"/>
      <c r="F20" s="82"/>
      <c r="G20" s="54"/>
      <c r="H20" s="83" t="s">
        <v>60</v>
      </c>
      <c r="I20" s="84">
        <v>1.05</v>
      </c>
      <c r="J20" s="84">
        <f>D17*I20</f>
        <v>21.703500000000002</v>
      </c>
      <c r="K20" s="82"/>
      <c r="L20" s="85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</row>
    <row r="21" spans="1:173" customFormat="1" x14ac:dyDescent="0.3">
      <c r="A21" s="61" t="s">
        <v>10</v>
      </c>
      <c r="B21" s="51" t="s">
        <v>71</v>
      </c>
      <c r="C21" s="52" t="s">
        <v>1</v>
      </c>
      <c r="D21" s="80">
        <v>13.1</v>
      </c>
      <c r="E21" s="82">
        <v>650</v>
      </c>
      <c r="F21" s="82">
        <f>D21*E21</f>
        <v>8515</v>
      </c>
      <c r="G21" s="54">
        <v>47</v>
      </c>
      <c r="H21" s="83" t="s">
        <v>3</v>
      </c>
      <c r="I21" s="84">
        <v>0.1</v>
      </c>
      <c r="J21" s="84">
        <f>D21*I21</f>
        <v>1.31</v>
      </c>
      <c r="K21" s="82">
        <v>0.6</v>
      </c>
      <c r="L21" s="85">
        <f>J21*K21</f>
        <v>0.78600000000000003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</row>
    <row r="22" spans="1:173" customFormat="1" ht="21.6" customHeight="1" x14ac:dyDescent="0.3">
      <c r="A22" s="62"/>
      <c r="B22" s="10"/>
      <c r="C22" s="53"/>
      <c r="D22" s="80"/>
      <c r="E22" s="81"/>
      <c r="F22" s="82"/>
      <c r="G22" s="54" t="s">
        <v>69</v>
      </c>
      <c r="H22" s="83" t="s">
        <v>68</v>
      </c>
      <c r="I22" s="84">
        <v>2</v>
      </c>
      <c r="J22" s="84">
        <f>D21*I22</f>
        <v>26.2</v>
      </c>
      <c r="K22" s="82">
        <v>15.2</v>
      </c>
      <c r="L22" s="85">
        <f>J22*K22</f>
        <v>398.23999999999995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</row>
    <row r="23" spans="1:173" customFormat="1" x14ac:dyDescent="0.3">
      <c r="A23" s="62"/>
      <c r="B23" s="10"/>
      <c r="C23" s="53"/>
      <c r="D23" s="80"/>
      <c r="E23" s="81"/>
      <c r="F23" s="82"/>
      <c r="G23" s="54">
        <v>125</v>
      </c>
      <c r="H23" s="83" t="s">
        <v>2</v>
      </c>
      <c r="I23" s="84">
        <v>0.05</v>
      </c>
      <c r="J23" s="84">
        <f>D21*I23</f>
        <v>0.65500000000000003</v>
      </c>
      <c r="K23" s="82">
        <v>245</v>
      </c>
      <c r="L23" s="85">
        <f>J23*K23</f>
        <v>160.47499999999999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</row>
    <row r="24" spans="1:173" customFormat="1" x14ac:dyDescent="0.3">
      <c r="A24" s="62"/>
      <c r="B24" s="10"/>
      <c r="C24" s="53"/>
      <c r="D24" s="80"/>
      <c r="E24" s="81"/>
      <c r="F24" s="82"/>
      <c r="G24" s="54"/>
      <c r="H24" s="83" t="s">
        <v>60</v>
      </c>
      <c r="I24" s="84">
        <v>0.25</v>
      </c>
      <c r="J24" s="84">
        <f>D21*I24</f>
        <v>3.2749999999999999</v>
      </c>
      <c r="K24" s="82"/>
      <c r="L24" s="85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</row>
    <row r="25" spans="1:173" customFormat="1" x14ac:dyDescent="0.3">
      <c r="A25" s="61" t="s">
        <v>12</v>
      </c>
      <c r="B25" s="51" t="s">
        <v>70</v>
      </c>
      <c r="C25" s="52" t="s">
        <v>0</v>
      </c>
      <c r="D25" s="80">
        <v>35.54</v>
      </c>
      <c r="E25" s="82">
        <v>120</v>
      </c>
      <c r="F25" s="82">
        <f>D25*E25</f>
        <v>4264.8</v>
      </c>
      <c r="G25" s="54"/>
      <c r="H25" s="83"/>
      <c r="I25" s="84"/>
      <c r="J25" s="84"/>
      <c r="K25" s="82"/>
      <c r="L25" s="85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</row>
    <row r="26" spans="1:173" customFormat="1" x14ac:dyDescent="0.3">
      <c r="A26" s="62"/>
      <c r="B26" s="10"/>
      <c r="C26" s="53"/>
      <c r="D26" s="80"/>
      <c r="E26" s="81"/>
      <c r="F26" s="82"/>
      <c r="G26" s="54">
        <v>86</v>
      </c>
      <c r="H26" s="83" t="s">
        <v>9</v>
      </c>
      <c r="I26" s="84">
        <v>0.35</v>
      </c>
      <c r="J26" s="84">
        <f>D25*I26</f>
        <v>12.438999999999998</v>
      </c>
      <c r="K26" s="82">
        <v>170</v>
      </c>
      <c r="L26" s="85">
        <f>J26*K26</f>
        <v>2114.6299999999997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</row>
    <row r="27" spans="1:173" customFormat="1" x14ac:dyDescent="0.3">
      <c r="A27" s="61" t="s">
        <v>13</v>
      </c>
      <c r="B27" s="51" t="s">
        <v>14</v>
      </c>
      <c r="C27" s="52" t="s">
        <v>0</v>
      </c>
      <c r="D27" s="80">
        <v>10.55</v>
      </c>
      <c r="E27" s="82">
        <v>2200</v>
      </c>
      <c r="F27" s="82">
        <f>D27*E27</f>
        <v>23210</v>
      </c>
      <c r="G27" s="54">
        <v>47</v>
      </c>
      <c r="H27" s="83" t="s">
        <v>3</v>
      </c>
      <c r="I27" s="84">
        <v>0.1</v>
      </c>
      <c r="J27" s="84">
        <f>D27*I27</f>
        <v>1.0550000000000002</v>
      </c>
      <c r="K27" s="82">
        <v>58</v>
      </c>
      <c r="L27" s="85">
        <f>J27*K27</f>
        <v>61.190000000000012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</row>
    <row r="28" spans="1:173" customFormat="1" ht="21.6" customHeight="1" x14ac:dyDescent="0.3">
      <c r="A28" s="62"/>
      <c r="B28" s="10"/>
      <c r="C28" s="53"/>
      <c r="D28" s="80"/>
      <c r="E28" s="81"/>
      <c r="F28" s="82"/>
      <c r="G28" s="54" t="s">
        <v>69</v>
      </c>
      <c r="H28" s="83" t="s">
        <v>68</v>
      </c>
      <c r="I28" s="84">
        <v>8</v>
      </c>
      <c r="J28" s="84">
        <f>D27*I28</f>
        <v>84.4</v>
      </c>
      <c r="K28" s="82">
        <v>15.2</v>
      </c>
      <c r="L28" s="85">
        <f>J28*K28</f>
        <v>1282.8800000000001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</row>
    <row r="29" spans="1:173" customFormat="1" x14ac:dyDescent="0.3">
      <c r="A29" s="62"/>
      <c r="B29" s="10"/>
      <c r="C29" s="53"/>
      <c r="D29" s="80"/>
      <c r="E29" s="81"/>
      <c r="F29" s="82"/>
      <c r="G29" s="54" t="s">
        <v>15</v>
      </c>
      <c r="H29" s="83" t="s">
        <v>16</v>
      </c>
      <c r="I29" s="84">
        <v>0.1</v>
      </c>
      <c r="J29" s="84">
        <f>D27*I29</f>
        <v>1.0550000000000002</v>
      </c>
      <c r="K29" s="82">
        <v>981</v>
      </c>
      <c r="L29" s="85">
        <f>J29*K29</f>
        <v>1034.9550000000002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</row>
    <row r="30" spans="1:173" customFormat="1" x14ac:dyDescent="0.3">
      <c r="A30" s="62"/>
      <c r="B30" s="10"/>
      <c r="C30" s="53"/>
      <c r="D30" s="80"/>
      <c r="E30" s="81"/>
      <c r="F30" s="82"/>
      <c r="G30" s="54"/>
      <c r="H30" s="83" t="s">
        <v>61</v>
      </c>
      <c r="I30" s="84">
        <v>1.1000000000000001</v>
      </c>
      <c r="J30" s="84">
        <f>D27*I30</f>
        <v>11.605000000000002</v>
      </c>
      <c r="K30" s="82"/>
      <c r="L30" s="85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</row>
    <row r="31" spans="1:173" customFormat="1" ht="20.399999999999999" x14ac:dyDescent="0.3">
      <c r="A31" s="61" t="s">
        <v>17</v>
      </c>
      <c r="B31" s="51" t="s">
        <v>18</v>
      </c>
      <c r="C31" s="52" t="s">
        <v>1</v>
      </c>
      <c r="D31" s="80">
        <v>10.7</v>
      </c>
      <c r="E31" s="82">
        <v>550</v>
      </c>
      <c r="F31" s="82">
        <f>D31*E31</f>
        <v>5885</v>
      </c>
      <c r="G31" s="54">
        <v>47</v>
      </c>
      <c r="H31" s="83" t="s">
        <v>3</v>
      </c>
      <c r="I31" s="84">
        <v>0.02</v>
      </c>
      <c r="J31" s="84">
        <f>D31*I31</f>
        <v>0.214</v>
      </c>
      <c r="K31" s="82">
        <v>58</v>
      </c>
      <c r="L31" s="85">
        <f>J31*K31</f>
        <v>12.411999999999999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</row>
    <row r="32" spans="1:173" customFormat="1" x14ac:dyDescent="0.3">
      <c r="A32" s="62"/>
      <c r="B32" s="10"/>
      <c r="C32" s="53"/>
      <c r="D32" s="80"/>
      <c r="E32" s="81"/>
      <c r="F32" s="82"/>
      <c r="G32" s="54">
        <v>86</v>
      </c>
      <c r="H32" s="83" t="s">
        <v>9</v>
      </c>
      <c r="I32" s="84">
        <v>0.35</v>
      </c>
      <c r="J32" s="84">
        <f>D31*I32</f>
        <v>3.7449999999999997</v>
      </c>
      <c r="K32" s="82">
        <v>170</v>
      </c>
      <c r="L32" s="85">
        <f>J32*K32</f>
        <v>636.65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</row>
    <row r="33" spans="1:173" customFormat="1" ht="20.399999999999999" x14ac:dyDescent="0.3">
      <c r="A33" s="62"/>
      <c r="B33" s="10"/>
      <c r="C33" s="53"/>
      <c r="D33" s="80"/>
      <c r="E33" s="81"/>
      <c r="F33" s="82"/>
      <c r="G33" s="54" t="s">
        <v>69</v>
      </c>
      <c r="H33" s="83" t="s">
        <v>68</v>
      </c>
      <c r="I33" s="84">
        <v>1</v>
      </c>
      <c r="J33" s="84">
        <f>D31*I33</f>
        <v>10.7</v>
      </c>
      <c r="K33" s="82">
        <v>15.2</v>
      </c>
      <c r="L33" s="85">
        <f>J33*K33</f>
        <v>162.63999999999999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</row>
    <row r="34" spans="1:173" customFormat="1" x14ac:dyDescent="0.3">
      <c r="A34" s="62"/>
      <c r="B34" s="10"/>
      <c r="C34" s="53"/>
      <c r="D34" s="80"/>
      <c r="E34" s="81"/>
      <c r="F34" s="82"/>
      <c r="G34" s="54">
        <v>125</v>
      </c>
      <c r="H34" s="83" t="s">
        <v>2</v>
      </c>
      <c r="I34" s="84">
        <v>1.4999999999999999E-2</v>
      </c>
      <c r="J34" s="84">
        <f>D31*I34</f>
        <v>0.16049999999999998</v>
      </c>
      <c r="K34" s="82">
        <v>545</v>
      </c>
      <c r="L34" s="85">
        <f>J34*K34</f>
        <v>87.472499999999982</v>
      </c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</row>
    <row r="35" spans="1:173" customFormat="1" x14ac:dyDescent="0.3">
      <c r="A35" s="62"/>
      <c r="B35" s="10"/>
      <c r="C35" s="53"/>
      <c r="D35" s="80"/>
      <c r="E35" s="81"/>
      <c r="F35" s="82"/>
      <c r="G35" s="54"/>
      <c r="H35" s="83" t="s">
        <v>62</v>
      </c>
      <c r="I35" s="84">
        <v>0.15</v>
      </c>
      <c r="J35" s="84">
        <f>D31*I35</f>
        <v>1.6049999999999998</v>
      </c>
      <c r="K35" s="82"/>
      <c r="L35" s="85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</row>
    <row r="36" spans="1:173" customFormat="1" ht="20.399999999999999" x14ac:dyDescent="0.3">
      <c r="A36" s="61" t="s">
        <v>19</v>
      </c>
      <c r="B36" s="51" t="s">
        <v>20</v>
      </c>
      <c r="C36" s="52" t="s">
        <v>1</v>
      </c>
      <c r="D36" s="80">
        <v>6.12</v>
      </c>
      <c r="E36" s="82">
        <v>850</v>
      </c>
      <c r="F36" s="82">
        <f>D36*E36</f>
        <v>5202</v>
      </c>
      <c r="G36" s="54" t="s">
        <v>69</v>
      </c>
      <c r="H36" s="83" t="s">
        <v>68</v>
      </c>
      <c r="I36" s="84">
        <v>1</v>
      </c>
      <c r="J36" s="84">
        <f>D36*I36</f>
        <v>6.12</v>
      </c>
      <c r="K36" s="82">
        <v>15.2</v>
      </c>
      <c r="L36" s="85">
        <f>J36*K36</f>
        <v>93.024000000000001</v>
      </c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</row>
    <row r="37" spans="1:173" customFormat="1" x14ac:dyDescent="0.3">
      <c r="A37" s="62"/>
      <c r="B37" s="10"/>
      <c r="C37" s="53"/>
      <c r="D37" s="80"/>
      <c r="E37" s="81"/>
      <c r="F37" s="82"/>
      <c r="G37" s="54">
        <v>47</v>
      </c>
      <c r="H37" s="83" t="s">
        <v>3</v>
      </c>
      <c r="I37" s="84">
        <v>0.02</v>
      </c>
      <c r="J37" s="84">
        <f>D36*I37</f>
        <v>0.12240000000000001</v>
      </c>
      <c r="K37" s="82">
        <v>58</v>
      </c>
      <c r="L37" s="85">
        <f>J37*K37</f>
        <v>7.0992000000000006</v>
      </c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</row>
    <row r="38" spans="1:173" customFormat="1" x14ac:dyDescent="0.3">
      <c r="A38" s="62"/>
      <c r="B38" s="10"/>
      <c r="C38" s="53"/>
      <c r="D38" s="80"/>
      <c r="E38" s="81"/>
      <c r="F38" s="82"/>
      <c r="G38" s="54">
        <v>86</v>
      </c>
      <c r="H38" s="83" t="s">
        <v>9</v>
      </c>
      <c r="I38" s="84">
        <v>3.5000000000000003E-2</v>
      </c>
      <c r="J38" s="84">
        <f>D36*I38</f>
        <v>0.21420000000000003</v>
      </c>
      <c r="K38" s="82">
        <v>170</v>
      </c>
      <c r="L38" s="85">
        <f>J38*K38</f>
        <v>36.414000000000001</v>
      </c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</row>
    <row r="39" spans="1:173" customFormat="1" x14ac:dyDescent="0.3">
      <c r="A39" s="62"/>
      <c r="B39" s="10"/>
      <c r="C39" s="53"/>
      <c r="D39" s="80"/>
      <c r="E39" s="81"/>
      <c r="F39" s="82"/>
      <c r="G39" s="54">
        <v>125</v>
      </c>
      <c r="H39" s="83" t="s">
        <v>2</v>
      </c>
      <c r="I39" s="84">
        <v>1.4999999999999999E-2</v>
      </c>
      <c r="J39" s="84">
        <f>D36*I39</f>
        <v>9.1799999999999993E-2</v>
      </c>
      <c r="K39" s="82">
        <v>545</v>
      </c>
      <c r="L39" s="85">
        <f>J39*K39</f>
        <v>50.030999999999999</v>
      </c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</row>
    <row r="40" spans="1:173" customFormat="1" x14ac:dyDescent="0.3">
      <c r="A40" s="62"/>
      <c r="B40" s="10"/>
      <c r="C40" s="53"/>
      <c r="D40" s="80"/>
      <c r="E40" s="81"/>
      <c r="F40" s="82"/>
      <c r="G40" s="54"/>
      <c r="H40" s="83" t="s">
        <v>62</v>
      </c>
      <c r="I40" s="84">
        <v>0.15</v>
      </c>
      <c r="J40" s="84">
        <f>D36*I40</f>
        <v>0.91799999999999993</v>
      </c>
      <c r="K40" s="82"/>
      <c r="L40" s="85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</row>
    <row r="41" spans="1:173" customFormat="1" x14ac:dyDescent="0.3">
      <c r="A41" s="61" t="s">
        <v>21</v>
      </c>
      <c r="B41" s="51" t="s">
        <v>22</v>
      </c>
      <c r="C41" s="52" t="s">
        <v>1</v>
      </c>
      <c r="D41" s="80">
        <v>10.7</v>
      </c>
      <c r="E41" s="82">
        <v>250</v>
      </c>
      <c r="F41" s="82">
        <f>D41*E41</f>
        <v>2675</v>
      </c>
      <c r="G41" s="54" t="s">
        <v>15</v>
      </c>
      <c r="H41" s="83" t="s">
        <v>2</v>
      </c>
      <c r="I41" s="84">
        <v>1.4999999999999999E-2</v>
      </c>
      <c r="J41" s="84">
        <f>D41*I41</f>
        <v>0.16049999999999998</v>
      </c>
      <c r="K41" s="82">
        <v>545</v>
      </c>
      <c r="L41" s="85">
        <f>J41*K41</f>
        <v>87.472499999999982</v>
      </c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</row>
    <row r="42" spans="1:173" customFormat="1" ht="21" thickBot="1" x14ac:dyDescent="0.35">
      <c r="A42" s="105" t="s">
        <v>23</v>
      </c>
      <c r="B42" s="106" t="s">
        <v>24</v>
      </c>
      <c r="C42" s="107" t="s">
        <v>1</v>
      </c>
      <c r="D42" s="109">
        <v>6.12</v>
      </c>
      <c r="E42" s="110">
        <v>350</v>
      </c>
      <c r="F42" s="110">
        <f>D42*E42</f>
        <v>2142</v>
      </c>
      <c r="G42" s="108" t="s">
        <v>15</v>
      </c>
      <c r="H42" s="111" t="s">
        <v>2</v>
      </c>
      <c r="I42" s="112">
        <v>1.4999999999999999E-2</v>
      </c>
      <c r="J42" s="112">
        <f>D42*I42</f>
        <v>9.1799999999999993E-2</v>
      </c>
      <c r="K42" s="110">
        <v>545</v>
      </c>
      <c r="L42" s="113">
        <f>J42*K42</f>
        <v>50.030999999999999</v>
      </c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</row>
    <row r="43" spans="1:173" customFormat="1" ht="15" thickBot="1" x14ac:dyDescent="0.35">
      <c r="A43" s="63"/>
      <c r="B43" s="64" t="s">
        <v>25</v>
      </c>
      <c r="C43" s="65"/>
      <c r="D43" s="114"/>
      <c r="E43" s="115"/>
      <c r="F43" s="115"/>
      <c r="G43" s="114"/>
      <c r="H43" s="116"/>
      <c r="I43" s="117"/>
      <c r="J43" s="117"/>
      <c r="K43" s="118"/>
      <c r="L43" s="119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</row>
    <row r="44" spans="1:173" customFormat="1" ht="15" thickBot="1" x14ac:dyDescent="0.35">
      <c r="A44" s="120" t="s">
        <v>26</v>
      </c>
      <c r="B44" s="121" t="s">
        <v>27</v>
      </c>
      <c r="C44" s="122" t="s">
        <v>0</v>
      </c>
      <c r="D44" s="124">
        <v>35.54</v>
      </c>
      <c r="E44" s="125">
        <v>160</v>
      </c>
      <c r="F44" s="125">
        <f>D44*E44</f>
        <v>5686.4</v>
      </c>
      <c r="G44" s="123">
        <v>51</v>
      </c>
      <c r="H44" s="126" t="s">
        <v>28</v>
      </c>
      <c r="I44" s="114">
        <v>4</v>
      </c>
      <c r="J44" s="114">
        <f>D44*I44</f>
        <v>142.16</v>
      </c>
      <c r="K44" s="125">
        <v>195</v>
      </c>
      <c r="L44" s="127">
        <f>J44*K44</f>
        <v>27721.200000000001</v>
      </c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</row>
    <row r="45" spans="1:173" customFormat="1" x14ac:dyDescent="0.3">
      <c r="A45" s="6"/>
      <c r="B45" s="20" t="s">
        <v>29</v>
      </c>
      <c r="C45" s="21"/>
      <c r="D45" s="22"/>
      <c r="E45" s="22"/>
      <c r="F45" s="128">
        <f>SUM(F12:F44)</f>
        <v>83805.8</v>
      </c>
      <c r="G45" s="129"/>
      <c r="H45" s="130"/>
      <c r="I45" s="22"/>
      <c r="J45" s="22"/>
      <c r="K45" s="131"/>
      <c r="L45" s="23">
        <f>SUM(L12:L44)</f>
        <v>47488.474700000006</v>
      </c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</row>
    <row r="46" spans="1:173" customFormat="1" x14ac:dyDescent="0.3">
      <c r="A46" s="7"/>
      <c r="B46" s="24" t="s">
        <v>30</v>
      </c>
      <c r="C46" s="25">
        <v>0.1</v>
      </c>
      <c r="D46" s="26"/>
      <c r="E46" s="26"/>
      <c r="F46" s="69">
        <f>F45*0.05</f>
        <v>4190.29</v>
      </c>
      <c r="G46" s="70"/>
      <c r="H46" s="86"/>
      <c r="I46" s="26"/>
      <c r="J46" s="26"/>
      <c r="K46" s="87"/>
      <c r="L46" s="27">
        <f>L45*0.03</f>
        <v>1424.6542410000002</v>
      </c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</row>
    <row r="47" spans="1:173" customFormat="1" x14ac:dyDescent="0.3">
      <c r="A47" s="7"/>
      <c r="B47" s="24"/>
      <c r="C47" s="28"/>
      <c r="D47" s="26"/>
      <c r="E47" s="26"/>
      <c r="F47" s="26"/>
      <c r="G47" s="70"/>
      <c r="H47" s="86"/>
      <c r="I47" s="26"/>
      <c r="J47" s="26"/>
      <c r="K47" s="87"/>
      <c r="L47" s="27">
        <f>L45*0.05</f>
        <v>2374.4237350000003</v>
      </c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</row>
    <row r="48" spans="1:173" customFormat="1" x14ac:dyDescent="0.3">
      <c r="A48" s="7"/>
      <c r="B48" s="29" t="s">
        <v>31</v>
      </c>
      <c r="C48" s="28"/>
      <c r="D48" s="26"/>
      <c r="E48" s="26"/>
      <c r="F48" s="88">
        <f>SUM(F45:F47)</f>
        <v>87996.09</v>
      </c>
      <c r="G48" s="70"/>
      <c r="H48" s="86"/>
      <c r="I48" s="26"/>
      <c r="J48" s="26"/>
      <c r="K48" s="87"/>
      <c r="L48" s="30">
        <f>SUM(L45:L47)</f>
        <v>51287.552676000007</v>
      </c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</row>
    <row r="49" spans="1:173" customFormat="1" x14ac:dyDescent="0.3">
      <c r="A49" s="7"/>
      <c r="B49" s="13" t="s">
        <v>32</v>
      </c>
      <c r="C49" s="12"/>
      <c r="D49" s="11"/>
      <c r="E49" s="11"/>
      <c r="F49" s="71">
        <f>F48+L48</f>
        <v>139283.64267600002</v>
      </c>
      <c r="G49" s="31"/>
      <c r="H49" s="89"/>
      <c r="I49" s="11"/>
      <c r="J49" s="11"/>
      <c r="K49" s="90"/>
      <c r="L49" s="91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</row>
    <row r="50" spans="1:173" customFormat="1" ht="26.4" x14ac:dyDescent="0.3">
      <c r="A50" s="7"/>
      <c r="B50" s="13" t="s">
        <v>33</v>
      </c>
      <c r="C50" s="12"/>
      <c r="D50" s="11"/>
      <c r="E50" s="11"/>
      <c r="F50" s="92">
        <f>F62</f>
        <v>115216.5</v>
      </c>
      <c r="G50" s="31"/>
      <c r="H50" s="89"/>
      <c r="I50" s="11"/>
      <c r="J50" s="11"/>
      <c r="K50" s="90"/>
      <c r="L50" s="91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</row>
    <row r="51" spans="1:173" customFormat="1" ht="15" thickBot="1" x14ac:dyDescent="0.35">
      <c r="A51" s="8"/>
      <c r="B51" s="32" t="s">
        <v>34</v>
      </c>
      <c r="C51" s="33"/>
      <c r="D51" s="34"/>
      <c r="E51" s="34"/>
      <c r="F51" s="132">
        <f>F49+F50</f>
        <v>254500.14267600002</v>
      </c>
      <c r="G51" s="35"/>
      <c r="H51" s="93"/>
      <c r="I51" s="34"/>
      <c r="J51" s="34"/>
      <c r="K51" s="94"/>
      <c r="L51" s="95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</row>
    <row r="53" spans="1:173" x14ac:dyDescent="0.3">
      <c r="B53"/>
      <c r="C53"/>
      <c r="H53"/>
      <c r="I53"/>
      <c r="J53"/>
      <c r="K53"/>
      <c r="L53"/>
    </row>
    <row r="54" spans="1:173" ht="15" thickBot="1" x14ac:dyDescent="0.35">
      <c r="B54"/>
      <c r="C54"/>
      <c r="H54"/>
      <c r="I54"/>
      <c r="J54"/>
      <c r="K54"/>
      <c r="L54"/>
    </row>
    <row r="55" spans="1:173" ht="27" thickBot="1" x14ac:dyDescent="0.35">
      <c r="A55" s="157"/>
      <c r="B55" s="139" t="s">
        <v>50</v>
      </c>
      <c r="C55" s="140" t="s">
        <v>51</v>
      </c>
      <c r="D55" s="141" t="s">
        <v>52</v>
      </c>
      <c r="E55" s="142" t="s">
        <v>53</v>
      </c>
      <c r="F55" s="143" t="s">
        <v>54</v>
      </c>
      <c r="H55"/>
      <c r="I55"/>
      <c r="J55"/>
      <c r="K55"/>
      <c r="L55"/>
    </row>
    <row r="56" spans="1:173" ht="15" thickBot="1" x14ac:dyDescent="0.35">
      <c r="A56" s="158"/>
      <c r="B56" s="148" t="s">
        <v>55</v>
      </c>
      <c r="C56" s="148"/>
      <c r="D56" s="149"/>
      <c r="E56" s="150"/>
      <c r="F56" s="151"/>
      <c r="H56"/>
      <c r="I56"/>
      <c r="J56"/>
      <c r="K56"/>
      <c r="L56"/>
    </row>
    <row r="57" spans="1:173" ht="24" customHeight="1" x14ac:dyDescent="0.3">
      <c r="A57" s="162">
        <v>1</v>
      </c>
      <c r="B57" s="144" t="s">
        <v>72</v>
      </c>
      <c r="C57" s="145" t="s">
        <v>0</v>
      </c>
      <c r="D57" s="146">
        <v>31</v>
      </c>
      <c r="E57" s="72">
        <v>1170</v>
      </c>
      <c r="F57" s="147">
        <f>D57*E57</f>
        <v>36270</v>
      </c>
      <c r="H57"/>
      <c r="I57"/>
      <c r="J57"/>
      <c r="K57"/>
      <c r="L57"/>
    </row>
    <row r="58" spans="1:173" ht="25.2" customHeight="1" x14ac:dyDescent="0.3">
      <c r="A58" s="163">
        <v>2</v>
      </c>
      <c r="B58" s="16" t="s">
        <v>73</v>
      </c>
      <c r="C58" s="17" t="s">
        <v>56</v>
      </c>
      <c r="D58" s="18">
        <v>2</v>
      </c>
      <c r="E58" s="14">
        <v>1530</v>
      </c>
      <c r="F58" s="15">
        <f>D58*E58</f>
        <v>3060</v>
      </c>
      <c r="H58"/>
      <c r="I58"/>
      <c r="J58"/>
      <c r="K58"/>
      <c r="L58"/>
    </row>
    <row r="59" spans="1:173" ht="25.8" customHeight="1" thickBot="1" x14ac:dyDescent="0.35">
      <c r="A59" s="164">
        <v>3</v>
      </c>
      <c r="B59" s="152" t="s">
        <v>74</v>
      </c>
      <c r="C59" s="153" t="s">
        <v>56</v>
      </c>
      <c r="D59" s="154">
        <v>80</v>
      </c>
      <c r="E59" s="155">
        <v>880</v>
      </c>
      <c r="F59" s="156">
        <f>D59*E59</f>
        <v>70400</v>
      </c>
      <c r="H59"/>
      <c r="I59"/>
      <c r="J59"/>
      <c r="K59"/>
      <c r="L59"/>
    </row>
    <row r="60" spans="1:173" x14ac:dyDescent="0.3">
      <c r="A60" s="159"/>
      <c r="B60" s="36" t="s">
        <v>57</v>
      </c>
      <c r="C60" s="37"/>
      <c r="D60" s="38"/>
      <c r="E60" s="39"/>
      <c r="F60" s="40">
        <f>SUM(F57:F59)</f>
        <v>109730</v>
      </c>
      <c r="H60"/>
      <c r="I60"/>
      <c r="J60"/>
      <c r="K60"/>
      <c r="L60"/>
    </row>
    <row r="61" spans="1:173" x14ac:dyDescent="0.3">
      <c r="A61" s="160"/>
      <c r="B61" s="41" t="s">
        <v>58</v>
      </c>
      <c r="C61" s="42"/>
      <c r="D61" s="43"/>
      <c r="E61" s="44"/>
      <c r="F61" s="45">
        <f>F60*0.05</f>
        <v>5486.5</v>
      </c>
      <c r="H61"/>
      <c r="I61"/>
      <c r="J61"/>
      <c r="K61"/>
      <c r="L61"/>
    </row>
    <row r="62" spans="1:173" ht="27" thickBot="1" x14ac:dyDescent="0.35">
      <c r="A62" s="161"/>
      <c r="B62" s="46" t="s">
        <v>59</v>
      </c>
      <c r="C62" s="47"/>
      <c r="D62" s="48"/>
      <c r="E62" s="49"/>
      <c r="F62" s="50">
        <f>SUM(F60:F61)</f>
        <v>115216.5</v>
      </c>
      <c r="H62"/>
      <c r="I62"/>
      <c r="J62"/>
      <c r="K62"/>
      <c r="L62"/>
    </row>
  </sheetData>
  <mergeCells count="7">
    <mergeCell ref="A6:L6"/>
    <mergeCell ref="A7:L7"/>
    <mergeCell ref="C9:G9"/>
    <mergeCell ref="A1:C1"/>
    <mergeCell ref="A2:C2"/>
    <mergeCell ref="A3:C3"/>
    <mergeCell ref="A4:C4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Плитка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</dc:creator>
  <cp:lastModifiedBy>Володимир Хоменко</cp:lastModifiedBy>
  <cp:lastPrinted>2026-03-30T12:42:33Z</cp:lastPrinted>
  <dcterms:created xsi:type="dcterms:W3CDTF">2022-02-07T12:33:32Z</dcterms:created>
  <dcterms:modified xsi:type="dcterms:W3CDTF">2026-04-22T08:31:20Z</dcterms:modified>
</cp:coreProperties>
</file>