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\Desktop\Таунхауз 5\"/>
    </mc:Choice>
  </mc:AlternateContent>
  <xr:revisionPtr revIDLastSave="0" documentId="13_ncr:1_{57BEEE42-79B3-48C6-979D-2239070CD6C5}" xr6:coauthVersionLast="47" xr6:coauthVersionMax="47" xr10:uidLastSave="{00000000-0000-0000-0000-000000000000}"/>
  <bookViews>
    <workbookView xWindow="-108" yWindow="-108" windowWidth="23256" windowHeight="12456" xr2:uid="{AC0814B5-6AA2-49C6-87EA-4EE6454AEFB2}"/>
  </bookViews>
  <sheets>
    <sheet name="КП 5буд " sheetId="23" r:id="rId1"/>
  </sheets>
  <definedNames>
    <definedName name="_xlnm._FilterDatabase" localSheetId="0" hidden="1">'КП 5буд '!$A$12:$L$159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3" i="23" l="1"/>
  <c r="F183" i="23" s="1"/>
  <c r="D182" i="23"/>
  <c r="F182" i="23" s="1"/>
  <c r="F180" i="23"/>
  <c r="F179" i="23"/>
  <c r="F178" i="23"/>
  <c r="F177" i="23"/>
  <c r="F176" i="23"/>
  <c r="F174" i="23"/>
  <c r="F173" i="23"/>
  <c r="D171" i="23"/>
  <c r="F171" i="23" s="1"/>
  <c r="F31" i="23"/>
  <c r="J152" i="23"/>
  <c r="L152" i="23" s="1"/>
  <c r="F152" i="23"/>
  <c r="J146" i="23"/>
  <c r="J145" i="23"/>
  <c r="L145" i="23" s="1"/>
  <c r="J143" i="23"/>
  <c r="L143" i="23" s="1"/>
  <c r="J142" i="23"/>
  <c r="L142" i="23" s="1"/>
  <c r="J144" i="23"/>
  <c r="L144" i="23" s="1"/>
  <c r="F137" i="23"/>
  <c r="J137" i="23"/>
  <c r="L137" i="23" s="1"/>
  <c r="J135" i="23"/>
  <c r="J134" i="23"/>
  <c r="J133" i="23"/>
  <c r="L133" i="23" s="1"/>
  <c r="J131" i="23"/>
  <c r="F131" i="23"/>
  <c r="F127" i="23"/>
  <c r="F118" i="23"/>
  <c r="J119" i="23"/>
  <c r="L119" i="23" s="1"/>
  <c r="J113" i="23"/>
  <c r="L113" i="23" s="1"/>
  <c r="F113" i="23"/>
  <c r="J115" i="23"/>
  <c r="J112" i="23"/>
  <c r="F106" i="23"/>
  <c r="J106" i="23"/>
  <c r="F105" i="23"/>
  <c r="J105" i="23"/>
  <c r="L105" i="23" s="1"/>
  <c r="J98" i="23"/>
  <c r="F98" i="23"/>
  <c r="F91" i="23"/>
  <c r="F87" i="23"/>
  <c r="J87" i="23"/>
  <c r="L87" i="23" s="1"/>
  <c r="F80" i="23"/>
  <c r="J78" i="23"/>
  <c r="L78" i="23" s="1"/>
  <c r="J77" i="23"/>
  <c r="L77" i="23" s="1"/>
  <c r="F77" i="23"/>
  <c r="J79" i="23"/>
  <c r="L79" i="23" s="1"/>
  <c r="J74" i="23"/>
  <c r="L74" i="23" s="1"/>
  <c r="F65" i="23"/>
  <c r="J65" i="23"/>
  <c r="L65" i="23" s="1"/>
  <c r="F51" i="23"/>
  <c r="F50" i="23"/>
  <c r="J43" i="23"/>
  <c r="L43" i="23" s="1"/>
  <c r="J39" i="23"/>
  <c r="L39" i="23" s="1"/>
  <c r="J35" i="23"/>
  <c r="L35" i="23" s="1"/>
  <c r="F34" i="23"/>
  <c r="J34" i="23"/>
  <c r="L34" i="23" s="1"/>
  <c r="F32" i="23"/>
  <c r="F30" i="23"/>
  <c r="J29" i="23"/>
  <c r="L29" i="23" s="1"/>
  <c r="F29" i="23"/>
  <c r="F27" i="23"/>
  <c r="J27" i="23"/>
  <c r="L27" i="23" s="1"/>
  <c r="F26" i="23"/>
  <c r="F25" i="23"/>
  <c r="F24" i="23"/>
  <c r="F23" i="23"/>
  <c r="J22" i="23"/>
  <c r="L22" i="23" s="1"/>
  <c r="J20" i="23"/>
  <c r="L20" i="23" s="1"/>
  <c r="F20" i="23"/>
  <c r="F19" i="23"/>
  <c r="F18" i="23"/>
  <c r="F17" i="23"/>
  <c r="F16" i="23"/>
  <c r="J15" i="23"/>
  <c r="L15" i="23" s="1"/>
  <c r="F14" i="23"/>
  <c r="J14" i="23"/>
  <c r="L14" i="23" s="1"/>
  <c r="F184" i="23" l="1"/>
  <c r="F185" i="23" s="1"/>
  <c r="F186" i="23" s="1"/>
  <c r="F163" i="23" s="1"/>
  <c r="F13" i="23"/>
  <c r="J13" i="23"/>
  <c r="L13" i="23" s="1"/>
  <c r="J38" i="23"/>
  <c r="L38" i="23" s="1"/>
  <c r="F21" i="23"/>
  <c r="J36" i="23"/>
  <c r="L36" i="23" s="1"/>
  <c r="F37" i="23"/>
  <c r="F43" i="23"/>
  <c r="J76" i="23"/>
  <c r="L76" i="23" s="1"/>
  <c r="F74" i="23"/>
  <c r="J75" i="23"/>
  <c r="L75" i="23" s="1"/>
  <c r="J81" i="23"/>
  <c r="L81" i="23" s="1"/>
  <c r="J82" i="23"/>
  <c r="L82" i="23" s="1"/>
  <c r="J80" i="23"/>
  <c r="L80" i="23" s="1"/>
  <c r="J99" i="23"/>
  <c r="F99" i="23"/>
  <c r="J64" i="23"/>
  <c r="L64" i="23" s="1"/>
  <c r="F63" i="23"/>
  <c r="J21" i="23"/>
  <c r="L21" i="23" s="1"/>
  <c r="J52" i="23"/>
  <c r="L52" i="23" s="1"/>
  <c r="J51" i="23"/>
  <c r="L51" i="23" s="1"/>
  <c r="J68" i="23"/>
  <c r="L68" i="23" s="1"/>
  <c r="J67" i="23"/>
  <c r="L67" i="23" s="1"/>
  <c r="F67" i="23"/>
  <c r="J96" i="23"/>
  <c r="L96" i="23" s="1"/>
  <c r="J94" i="23"/>
  <c r="L94" i="23" s="1"/>
  <c r="J92" i="23"/>
  <c r="L92" i="23" s="1"/>
  <c r="J95" i="23"/>
  <c r="L95" i="23" s="1"/>
  <c r="J93" i="23"/>
  <c r="L93" i="23" s="1"/>
  <c r="J91" i="23"/>
  <c r="L91" i="23" s="1"/>
  <c r="J129" i="23"/>
  <c r="L129" i="23" s="1"/>
  <c r="F129" i="23"/>
  <c r="J108" i="23"/>
  <c r="L108" i="23" s="1"/>
  <c r="F108" i="23"/>
  <c r="J109" i="23"/>
  <c r="L109" i="23" s="1"/>
  <c r="J122" i="23"/>
  <c r="L122" i="23" s="1"/>
  <c r="J120" i="23"/>
  <c r="L120" i="23" s="1"/>
  <c r="F120" i="23"/>
  <c r="J121" i="23"/>
  <c r="L121" i="23" s="1"/>
  <c r="J126" i="23"/>
  <c r="L126" i="23" s="1"/>
  <c r="F125" i="23"/>
  <c r="L134" i="23"/>
  <c r="J101" i="23"/>
  <c r="L101" i="23" s="1"/>
  <c r="F101" i="23"/>
  <c r="J110" i="23"/>
  <c r="L110" i="23" s="1"/>
  <c r="F110" i="23"/>
  <c r="J111" i="23"/>
  <c r="L111" i="23" s="1"/>
  <c r="J124" i="23"/>
  <c r="L124" i="23" s="1"/>
  <c r="F123" i="23"/>
  <c r="L131" i="23"/>
  <c r="J151" i="23"/>
  <c r="L151" i="23" s="1"/>
  <c r="F151" i="23"/>
  <c r="J118" i="23"/>
  <c r="L118" i="23" s="1"/>
  <c r="J132" i="23"/>
  <c r="L132" i="23" s="1"/>
  <c r="J114" i="23"/>
  <c r="L114" i="23" s="1"/>
  <c r="F142" i="23"/>
  <c r="F70" i="23" l="1"/>
  <c r="J72" i="23"/>
  <c r="J71" i="23"/>
  <c r="L71" i="23" s="1"/>
  <c r="J70" i="23"/>
  <c r="L70" i="23" s="1"/>
  <c r="J97" i="23"/>
  <c r="F97" i="23"/>
  <c r="J139" i="23"/>
  <c r="L139" i="23" s="1"/>
  <c r="F139" i="23"/>
  <c r="J141" i="23"/>
  <c r="L141" i="23" s="1"/>
  <c r="J140" i="23"/>
  <c r="L140" i="23" s="1"/>
  <c r="J100" i="23"/>
  <c r="F100" i="23"/>
  <c r="J88" i="23"/>
  <c r="F88" i="23"/>
  <c r="J62" i="23"/>
  <c r="L62" i="23" s="1"/>
  <c r="J61" i="23"/>
  <c r="L61" i="23" s="1"/>
  <c r="J60" i="23"/>
  <c r="L60" i="23" s="1"/>
  <c r="F59" i="23"/>
  <c r="F46" i="23"/>
  <c r="J47" i="23"/>
  <c r="L47" i="23" s="1"/>
  <c r="J46" i="23"/>
  <c r="L46" i="23" s="1"/>
  <c r="F89" i="23"/>
  <c r="J90" i="23"/>
  <c r="J89" i="23"/>
  <c r="L89" i="23" s="1"/>
  <c r="F83" i="23"/>
  <c r="J84" i="23"/>
  <c r="L84" i="23" s="1"/>
  <c r="J83" i="23"/>
  <c r="L83" i="23" s="1"/>
  <c r="J85" i="23"/>
  <c r="L85" i="23" s="1"/>
  <c r="F147" i="23"/>
  <c r="J149" i="23"/>
  <c r="L149" i="23" s="1"/>
  <c r="J148" i="23"/>
  <c r="L148" i="23" s="1"/>
  <c r="J150" i="23"/>
  <c r="L150" i="23" s="1"/>
  <c r="J147" i="23"/>
  <c r="L147" i="23" s="1"/>
  <c r="J104" i="23"/>
  <c r="L104" i="23" s="1"/>
  <c r="F102" i="23"/>
  <c r="J103" i="23"/>
  <c r="L103" i="23" s="1"/>
  <c r="J102" i="23"/>
  <c r="L102" i="23" s="1"/>
  <c r="J56" i="23"/>
  <c r="L56" i="23" s="1"/>
  <c r="J54" i="23"/>
  <c r="L54" i="23" s="1"/>
  <c r="J57" i="23"/>
  <c r="L57" i="23" s="1"/>
  <c r="F53" i="23"/>
  <c r="J55" i="23"/>
  <c r="L55" i="23" s="1"/>
  <c r="J53" i="23"/>
  <c r="L53" i="23" s="1"/>
  <c r="J41" i="23"/>
  <c r="L41" i="23" s="1"/>
  <c r="J40" i="23"/>
  <c r="L40" i="23" s="1"/>
  <c r="F40" i="23"/>
  <c r="J154" i="23"/>
  <c r="L154" i="23" s="1"/>
  <c r="F154" i="23"/>
  <c r="J155" i="23"/>
  <c r="L155" i="23" s="1"/>
  <c r="J156" i="23"/>
  <c r="J116" i="23"/>
  <c r="L116" i="23" s="1"/>
  <c r="F116" i="23"/>
  <c r="F138" i="23"/>
  <c r="J138" i="23"/>
  <c r="L138" i="23" s="1"/>
  <c r="J48" i="23"/>
  <c r="L48" i="23" s="1"/>
  <c r="J49" i="23"/>
  <c r="L49" i="23" s="1"/>
  <c r="F48" i="23"/>
  <c r="F44" i="23"/>
  <c r="J45" i="23"/>
  <c r="L45" i="23" s="1"/>
  <c r="J44" i="23"/>
  <c r="L44" i="23" s="1"/>
  <c r="F158" i="23" l="1"/>
  <c r="F159" i="23" s="1"/>
  <c r="F161" i="23" s="1"/>
  <c r="L158" i="23"/>
  <c r="L159" i="23" s="1"/>
  <c r="L160" i="23" l="1"/>
  <c r="L161" i="23" s="1"/>
  <c r="F162" i="23" l="1"/>
  <c r="C9" i="23" l="1"/>
  <c r="F164" i="23"/>
</calcChain>
</file>

<file path=xl/sharedStrings.xml><?xml version="1.0" encoding="utf-8"?>
<sst xmlns="http://schemas.openxmlformats.org/spreadsheetml/2006/main" count="386" uniqueCount="260">
  <si>
    <t>м3</t>
  </si>
  <si>
    <t>1-03</t>
  </si>
  <si>
    <t>1-04</t>
  </si>
  <si>
    <t>1-08</t>
  </si>
  <si>
    <t>Бензин А-95</t>
  </si>
  <si>
    <t>м2</t>
  </si>
  <si>
    <t>Цвяхи</t>
  </si>
  <si>
    <t>02. ДЕМОНТАЖНІ та ДОПОМОЖНІ РОБОТИ</t>
  </si>
  <si>
    <t>Круг алмазный 230 бетон (Distar)</t>
  </si>
  <si>
    <t>шт.</t>
  </si>
  <si>
    <t>м.п.</t>
  </si>
  <si>
    <t>Пропан 50 л</t>
  </si>
  <si>
    <t>Електроди АНО-4 d-3</t>
  </si>
  <si>
    <t xml:space="preserve">Піна монтажна Soudal 750 мл </t>
  </si>
  <si>
    <t>2-59</t>
  </si>
  <si>
    <t>Винесення сміття з 1-го поверху після демонтажних та будівельних робіт</t>
  </si>
  <si>
    <t>Мішки для будівельного сміття</t>
  </si>
  <si>
    <t>2-62</t>
  </si>
  <si>
    <t>Вивезення будівельного сміття</t>
  </si>
  <si>
    <t>2-66</t>
  </si>
  <si>
    <t>Монтаж та розбирання риштувань   за 1 раз</t>
  </si>
  <si>
    <t>2-69</t>
  </si>
  <si>
    <t>Допоміжні роботи</t>
  </si>
  <si>
    <t>чол./дн.</t>
  </si>
  <si>
    <t xml:space="preserve">03. СТІНИ, ПЕРЕГОРОДКИ  КАПІТАЛЬНІ </t>
  </si>
  <si>
    <t>к-т</t>
  </si>
  <si>
    <t>Розчин кладочний М100</t>
  </si>
  <si>
    <t>3-02</t>
  </si>
  <si>
    <t>Мурування стін з газоблоків  до 300 мм</t>
  </si>
  <si>
    <t>Арматура (проект)</t>
  </si>
  <si>
    <t>Газоблок Аерок 300х200х600</t>
  </si>
  <si>
    <t>3-05</t>
  </si>
  <si>
    <t>3-12</t>
  </si>
  <si>
    <t>Влаштування перегородок з газобетона товщ. 100мм</t>
  </si>
  <si>
    <t>Газоблок Аерок 100х200х600</t>
  </si>
  <si>
    <t>4-02</t>
  </si>
  <si>
    <t>Бетон В20</t>
  </si>
  <si>
    <t>4-13</t>
  </si>
  <si>
    <t>4-17</t>
  </si>
  <si>
    <t>4-19</t>
  </si>
  <si>
    <t>Металоконструкції</t>
  </si>
  <si>
    <t>4-21</t>
  </si>
  <si>
    <t>4-27</t>
  </si>
  <si>
    <t>05. КОНСТРУКЦІЇ ОЗДОБЛЮВАЛЬНІ</t>
  </si>
  <si>
    <t>Дюбель БМ 6*40</t>
  </si>
  <si>
    <t>5-10</t>
  </si>
  <si>
    <t>Влаштування  укосів з ГКЛ (при штукатуренні стін) на клею</t>
  </si>
  <si>
    <t xml:space="preserve">Грунтовка CT-17 </t>
  </si>
  <si>
    <t>Клей Perflix для гіпсокартона</t>
  </si>
  <si>
    <t>5-11</t>
  </si>
  <si>
    <t xml:space="preserve">Обшивка конструкцій  Г/К на клею </t>
  </si>
  <si>
    <t>Дюбель БМ 6*80</t>
  </si>
  <si>
    <t>06. ПРОРІЗИ</t>
  </si>
  <si>
    <t>6-01</t>
  </si>
  <si>
    <t>Установлення вхідних дверей</t>
  </si>
  <si>
    <t>Анкер 10*150</t>
  </si>
  <si>
    <t>6-15</t>
  </si>
  <si>
    <t>Установлення металопластикових, алюмінієвих, дерев`яних конструкцій</t>
  </si>
  <si>
    <t>Пісок</t>
  </si>
  <si>
    <t>Щебінь (фр. 20-40 мм)</t>
  </si>
  <si>
    <t>Сітка армуюча ВР-IV 100х100</t>
  </si>
  <si>
    <t>Плита OSВ-3 t-22 мм</t>
  </si>
  <si>
    <t>Круг алмазний 125 70 (Distar)</t>
  </si>
  <si>
    <t xml:space="preserve">08. ГІДРО-ПАРО-ТЕПЛО ІЗОЛЯЦІЯ </t>
  </si>
  <si>
    <t>Скотч К2</t>
  </si>
  <si>
    <t>Клей-піна Ceresit CТ-84 (0,850л)</t>
  </si>
  <si>
    <t>8-09</t>
  </si>
  <si>
    <t>Утеплення підлоги ППС у 1 шар</t>
  </si>
  <si>
    <t>Дюбель для ізоляції 10*100</t>
  </si>
  <si>
    <t>Пінополістирол 50 мм</t>
  </si>
  <si>
    <t>9-38-1</t>
  </si>
  <si>
    <t>Влаштування відкосів з плитки</t>
  </si>
  <si>
    <t>Брус 50х40</t>
  </si>
  <si>
    <t>10. ПОКРІВЕЛЬНІ РОБОТИ</t>
  </si>
  <si>
    <t>10-02</t>
  </si>
  <si>
    <t>10-03</t>
  </si>
  <si>
    <t>10-05</t>
  </si>
  <si>
    <t>10-06</t>
  </si>
  <si>
    <t>10-10</t>
  </si>
  <si>
    <t>10-17</t>
  </si>
  <si>
    <t>10-24</t>
  </si>
  <si>
    <t>Руберойд Бікроеласт ХКП 4,0  верхній шар</t>
  </si>
  <si>
    <t>10-25</t>
  </si>
  <si>
    <t>10-26</t>
  </si>
  <si>
    <t>10-31</t>
  </si>
  <si>
    <t>10-32</t>
  </si>
  <si>
    <t>11-02</t>
  </si>
  <si>
    <t>11-03</t>
  </si>
  <si>
    <t>11-04</t>
  </si>
  <si>
    <t>Гарцовка М 150</t>
  </si>
  <si>
    <t>11-08</t>
  </si>
  <si>
    <t>11-09</t>
  </si>
  <si>
    <t>11-16</t>
  </si>
  <si>
    <t xml:space="preserve">13. САНТЕХНІЧНІ РОБОТИ </t>
  </si>
  <si>
    <t xml:space="preserve">Труба кан.  d-100 мм </t>
  </si>
  <si>
    <t>Хомут  d-100 мм</t>
  </si>
  <si>
    <t>13-08-01</t>
  </si>
  <si>
    <t>Влаштування виводів каналізації  d-110мм</t>
  </si>
  <si>
    <t xml:space="preserve">Відвід кан. d-100/90° </t>
  </si>
  <si>
    <t>13-11</t>
  </si>
  <si>
    <t xml:space="preserve">Труба кан.  d-50 мм </t>
  </si>
  <si>
    <t>13-12</t>
  </si>
  <si>
    <t>Монтаж пластикової каналізації d-до 100 мм</t>
  </si>
  <si>
    <t>с-ма</t>
  </si>
  <si>
    <t>13-101</t>
  </si>
  <si>
    <t>Вартість робот(грн.):</t>
  </si>
  <si>
    <t>Накладні витрати (грн.):</t>
  </si>
  <si>
    <t>Всього вартість робіт:</t>
  </si>
  <si>
    <t>Загальна вартість  (грн.):</t>
  </si>
  <si>
    <t>Вартість обладнання з доставкою (грн.) :</t>
  </si>
  <si>
    <t>Всього загальна вартість  (грн.):</t>
  </si>
  <si>
    <t>Замовник:</t>
  </si>
  <si>
    <t>Підрядник:</t>
  </si>
  <si>
    <t>Договір:</t>
  </si>
  <si>
    <t>КОМЕРЦІЙНА ПРОПОЗИЦІЯ</t>
  </si>
  <si>
    <t>на проведення ремонтно-будівельнихі робіт</t>
  </si>
  <si>
    <t>Загальна вартість :</t>
  </si>
  <si>
    <t>грн.</t>
  </si>
  <si>
    <t>№ 
р-ки</t>
  </si>
  <si>
    <t>Найменування робіт</t>
  </si>
  <si>
    <t>Од. 
ви-ру</t>
  </si>
  <si>
    <t>Кіл-ть</t>
  </si>
  <si>
    <t xml:space="preserve">Вартість робіт, грн. </t>
  </si>
  <si>
    <t>Всього вартість робіт, грн.</t>
  </si>
  <si>
    <t>Норма витрат на од. вим.</t>
  </si>
  <si>
    <t>Вартість матеріалів, грн.</t>
  </si>
  <si>
    <t>Всього вартість матеріалів, грн.</t>
  </si>
  <si>
    <t>Найменування витрат</t>
  </si>
  <si>
    <t>Од. вм.</t>
  </si>
  <si>
    <t>Кол-во</t>
  </si>
  <si>
    <t>Ціна, грн.</t>
  </si>
  <si>
    <t>Вартість, грн.</t>
  </si>
  <si>
    <t>шт</t>
  </si>
  <si>
    <t>Двері</t>
  </si>
  <si>
    <t>Загальна вартість (грн.) :</t>
  </si>
  <si>
    <t>Транспортні (грн.) :</t>
  </si>
  <si>
    <t>Всього вартість обладнання з доставкою (грн.) :</t>
  </si>
  <si>
    <t>Підрядник</t>
  </si>
  <si>
    <t>__________________________________________</t>
  </si>
  <si>
    <t>Вхідні двері</t>
  </si>
  <si>
    <t>Металопластікові конструкції</t>
  </si>
  <si>
    <t xml:space="preserve">Найменування та адреса:  </t>
  </si>
  <si>
    <t>43-1</t>
  </si>
  <si>
    <t>Вологостойкій гіпсокартон  t-12,5 мм</t>
  </si>
  <si>
    <t>Фанера t-12 мм</t>
  </si>
  <si>
    <t>Клей Siltek Т-83 для облицьованя підлоги, 25 кг (600*600, 400*900)тепла підлога</t>
  </si>
  <si>
    <t>108-1</t>
  </si>
  <si>
    <t>Грунтовка стін, стель глубкопроникною грунтовкою</t>
  </si>
  <si>
    <t>мп</t>
  </si>
  <si>
    <t>Дюбель 8*80</t>
  </si>
  <si>
    <t>Лугостійка, армувальна склосітка для влаштування армувального гідрозахисного шару в системі теплоізоляції  Бауміт Про. Розмір чарунки: приблизно 4 x 4,5 мм, ширина: 110 см.</t>
  </si>
  <si>
    <t>Baumit UniPrimer - ґрунт-фарба універсальна - під декоративні штукатурки</t>
  </si>
  <si>
    <t>Фасадный ПВХ уголок с сеткой 8х12см (Длина - 2,5 м)</t>
  </si>
  <si>
    <t>Нанесення грунтовки бетоноконтакту на метал</t>
  </si>
  <si>
    <t>Заповнення пустот клей-піною</t>
  </si>
  <si>
    <t xml:space="preserve">Клей піна лакрасил 750 мл </t>
  </si>
  <si>
    <t xml:space="preserve">Армування укосів з улашуваннями куників </t>
  </si>
  <si>
    <t>Фасадная акриловая краска Capatect Standard Fassadenfarbe (B1), 10 л</t>
  </si>
  <si>
    <t>Улаштування відливів:</t>
  </si>
  <si>
    <t>Паропроникна гідроізоляційна суміш Baumit Protect A1</t>
  </si>
  <si>
    <t xml:space="preserve">Відлив цинк 0,55 коричневий 190мм </t>
  </si>
  <si>
    <t>15. ФАСАДНІ РОБОТИ</t>
  </si>
  <si>
    <t>Цокольный профиль 100 мм (2 м)</t>
  </si>
  <si>
    <t>Утеплення та армування стін</t>
  </si>
  <si>
    <t xml:space="preserve">Армування відкосів мін плит </t>
  </si>
  <si>
    <t>Гідроізоляция відлиівів</t>
  </si>
  <si>
    <t>15-2</t>
  </si>
  <si>
    <t>15-3</t>
  </si>
  <si>
    <t>15-14</t>
  </si>
  <si>
    <t>15-15</t>
  </si>
  <si>
    <t>15-18</t>
  </si>
  <si>
    <t>15-46</t>
  </si>
  <si>
    <t>Монтаж фундаментних плит</t>
  </si>
  <si>
    <t>Монтаж монолітних балок, поясів (без застосування механізмів)</t>
  </si>
  <si>
    <t>Монтаж монолітних сходів, площадок (без застосування механізмів)</t>
  </si>
  <si>
    <t>Бетонування балконної плити (без застосування механізмів)</t>
  </si>
  <si>
    <t>Приготування бетону, розчину на об'єкті</t>
  </si>
  <si>
    <t>Залізобетонні вироби (ФБС, перемички та інше. за проектом)</t>
  </si>
  <si>
    <t>Монтаж з/б перемичок</t>
  </si>
  <si>
    <t xml:space="preserve">04. КОНСТРУКЦІЇ (ЗБ, Метал., Збірний ЗБ) </t>
  </si>
  <si>
    <t xml:space="preserve">01. ЗЕМЛЯНІ РОБОТИ </t>
  </si>
  <si>
    <t>Дошка обрізна 25 мм</t>
  </si>
  <si>
    <t>Плівка гідроізоляційна 110 г/м2</t>
  </si>
  <si>
    <t>ВогнебіоЗахіст NEOMID 450-1</t>
  </si>
  <si>
    <t>Профлист в к-ті</t>
  </si>
  <si>
    <t>Мінеральна вата  ISOVER класик 1000*600*100 мм</t>
  </si>
  <si>
    <t>Монтаж  водостічної системи (при монтажі покрівлі)</t>
  </si>
  <si>
    <t>Водостічна система</t>
  </si>
  <si>
    <t>Праймер бітумний</t>
  </si>
  <si>
    <t>Монтаж парапету з оцинкованого заліза</t>
  </si>
  <si>
    <t>Залізо оцинковане</t>
  </si>
  <si>
    <t xml:space="preserve">Монтаж парапетів з ОSB з утепленням </t>
  </si>
  <si>
    <t>Монтаж примикання вент. каналів та димоходів, спецпланок</t>
  </si>
  <si>
    <t>Жерсть</t>
  </si>
  <si>
    <t>Монтаж флюгарок</t>
  </si>
  <si>
    <t>Флюгарка</t>
  </si>
  <si>
    <t>Кровля</t>
  </si>
  <si>
    <t xml:space="preserve">Монтаж бетонної підготовки товщ. 100 мм на підготовлену основу (механізована, без вартості механізмів) </t>
  </si>
  <si>
    <t>Бетон В 7,5</t>
  </si>
  <si>
    <t xml:space="preserve">Монтаж бетонної підготовки товщ. до 100 мм армованої  (механізована, без вартості механізмів) </t>
  </si>
  <si>
    <t>Монтаж ФЕМів на гарцовку на підготовлену основу</t>
  </si>
  <si>
    <t>ФЕМ</t>
  </si>
  <si>
    <t>Монтаж поребрика на бетонну основу</t>
  </si>
  <si>
    <t>Перебрик 1000х200х60</t>
  </si>
  <si>
    <t>Монтаж дощоприймальника</t>
  </si>
  <si>
    <t>Дощоприймальник</t>
  </si>
  <si>
    <t>11. ТВЕРДІ ПОКРИТТЯ</t>
  </si>
  <si>
    <t>Благоустрій</t>
  </si>
  <si>
    <t>17-1</t>
  </si>
  <si>
    <t>16-1</t>
  </si>
  <si>
    <t>маш .зм</t>
  </si>
  <si>
    <t>16-2</t>
  </si>
  <si>
    <t>16-3</t>
  </si>
  <si>
    <t>Зворотна засипка грунта вручну з трамбуванням (котлован дім)</t>
  </si>
  <si>
    <t>Камаз (котлован дім)</t>
  </si>
  <si>
    <t>Віброплита (котлован дім)</t>
  </si>
  <si>
    <t>Дорозробка грунта глиняного вручну (отмостка, ФЄМ)</t>
  </si>
  <si>
    <t>Єксковатор (отмостка, ФЄМ)</t>
  </si>
  <si>
    <t>Камаз (отмостка, ФЄМ)</t>
  </si>
  <si>
    <t>Віброплита (отмостка, ФЄМ)</t>
  </si>
  <si>
    <t>Зворотна засипка грунта вручну з трамбуванням  (отмостка, ФЄМ)</t>
  </si>
  <si>
    <t>Газоблок Аерок 300х100х600</t>
  </si>
  <si>
    <t>Саморіз (90 мм)</t>
  </si>
  <si>
    <t>Мурування з газоблоківи під штукатурку стовпів перерізом 300х600 та менше, мурування місцями до 1м3</t>
  </si>
  <si>
    <t>Затирка Ceresit CE-40 Plus</t>
  </si>
  <si>
    <t>15-36</t>
  </si>
  <si>
    <t>15-37</t>
  </si>
  <si>
    <t>15-38</t>
  </si>
  <si>
    <t>Монтаж примикання вент. каналів та димоходів, спецпланок ( Ганок)</t>
  </si>
  <si>
    <t>Монтаж  водостічної системи (при монтажі покрівлі) (Ганок)</t>
  </si>
  <si>
    <t>Монтаж обрешітки під металочерепицю (Ганок)</t>
  </si>
  <si>
    <t>Монтаж гідробарьера з контррейкою (Ганок)</t>
  </si>
  <si>
    <t>Антисептування дерев'яних конструкцій (Ганок)</t>
  </si>
  <si>
    <t>Монтаж покрівлі з профлиста (Ганок)</t>
  </si>
  <si>
    <t>Монтаж закладної труби-50 мм під воду</t>
  </si>
  <si>
    <t>Монтаж закладної труби-50 мм під електричний кабель</t>
  </si>
  <si>
    <t xml:space="preserve">Проливання системи каналізації довжиною </t>
  </si>
  <si>
    <t>Армування карнізів ширина 400-700мм, декоративних елементів, капітелів з улашуваннями куників (Декоративна арка на ганку)</t>
  </si>
  <si>
    <t>Грунтування карнізів ширина 400-700мм, декоративних елементів, капітелів  грун-фарбою з кварцовим піском  (Декоративна арка на ганку)</t>
  </si>
  <si>
    <t>Фарбування карнізів ширина 400-700мм, декоративних елементів, капітелів фасадною фарбою в 2 шари  (Декоративна арка на ганку)</t>
  </si>
  <si>
    <t>Розробка грунта глиняного вручну в траншеї (інженерні мережі до відмітки 0.00)</t>
  </si>
  <si>
    <t>Зворотна засипка грунта вручну з трамбуванням (інженерні мережі до відмітки 0.00)</t>
  </si>
  <si>
    <t>Залізо оцинкованеь, примикання, відливи, капельник</t>
  </si>
  <si>
    <t>Залізо оцинковане, парапети</t>
  </si>
  <si>
    <t>Вентиляційний вихід</t>
  </si>
  <si>
    <t>Димова труба</t>
  </si>
  <si>
    <t>комп.</t>
  </si>
  <si>
    <t>Підготовка щебеневої основи з трамбуванням під бетон, асфальтобетон толщ. 150 мм.  (котлован дім)</t>
  </si>
  <si>
    <t>Монтаж композитної плити  на стіну, дюбелювання</t>
  </si>
  <si>
    <t>Композитна плита</t>
  </si>
  <si>
    <t>8-09-1</t>
  </si>
  <si>
    <t>Утеплення відкосів ППС у 1 шар</t>
  </si>
  <si>
    <t>Улаштування гідроізоляціїі площин з наплавляємого руберойду в 1 шар</t>
  </si>
  <si>
    <t>Улаштування гідроізоляціїі відкосів з наплавляємого руберойду в1 шар</t>
  </si>
  <si>
    <t>Сэндвич-панель кровельная 150мм (Pir)</t>
  </si>
  <si>
    <t>Монтаж снедвіч-панелі</t>
  </si>
  <si>
    <t>Клей для пенопласта и минеральной ваты Siltek T-76 Термо-Коттедж (приклеивание и армирование) (25 кг)</t>
  </si>
  <si>
    <t> Грунтовка универсальная Siltek Grunt (10 л)</t>
  </si>
  <si>
    <t>Клей для газоблока Kreisel MM-27 Expert (25 кг)</t>
  </si>
  <si>
    <t>Підготовка щебеневої основи з трамбуванням під бетон, асфальтобетон толщ. до 100 мм (механізована, без вартості механізмів) (отмостка, ФЄМ)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</si>
</sst>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5" fillId="0" borderId="0"/>
    <xf numFmtId="0" fontId="16" fillId="0" borderId="0"/>
    <xf numFmtId="0" fontId="15" fillId="0" borderId="0"/>
    <xf numFmtId="43" fontId="19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3" borderId="5" xfId="0" applyFont="1" applyFill="1" applyBorder="1"/>
    <xf numFmtId="0" fontId="7" fillId="3" borderId="5" xfId="0" applyFont="1" applyFill="1" applyBorder="1" applyAlignment="1">
      <alignment horizontal="center"/>
    </xf>
    <xf numFmtId="37" fontId="9" fillId="3" borderId="5" xfId="0" applyNumberFormat="1" applyFont="1" applyFill="1" applyBorder="1" applyAlignment="1">
      <alignment horizontal="right" vertical="center" wrapText="1"/>
    </xf>
    <xf numFmtId="2" fontId="3" fillId="0" borderId="5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wrapText="1"/>
    </xf>
    <xf numFmtId="2" fontId="5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13" fillId="3" borderId="2" xfId="0" applyFont="1" applyFill="1" applyBorder="1" applyAlignment="1">
      <alignment horizontal="right" vertical="center" wrapText="1"/>
    </xf>
    <xf numFmtId="0" fontId="12" fillId="3" borderId="2" xfId="0" applyFont="1" applyFill="1" applyBorder="1" applyAlignment="1">
      <alignment horizontal="center"/>
    </xf>
    <xf numFmtId="0" fontId="12" fillId="3" borderId="2" xfId="0" applyFont="1" applyFill="1" applyBorder="1"/>
    <xf numFmtId="4" fontId="13" fillId="3" borderId="3" xfId="0" applyNumberFormat="1" applyFont="1" applyFill="1" applyBorder="1" applyAlignment="1">
      <alignment horizontal="right" vertical="center"/>
    </xf>
    <xf numFmtId="37" fontId="13" fillId="3" borderId="5" xfId="0" applyNumberFormat="1" applyFont="1" applyFill="1" applyBorder="1" applyAlignment="1">
      <alignment horizontal="right" vertical="center" wrapText="1"/>
    </xf>
    <xf numFmtId="9" fontId="13" fillId="3" borderId="5" xfId="0" applyNumberFormat="1" applyFont="1" applyFill="1" applyBorder="1" applyAlignment="1">
      <alignment horizontal="center" vertical="center"/>
    </xf>
    <xf numFmtId="0" fontId="12" fillId="3" borderId="5" xfId="0" applyFont="1" applyFill="1" applyBorder="1"/>
    <xf numFmtId="4" fontId="13" fillId="3" borderId="6" xfId="0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center"/>
    </xf>
    <xf numFmtId="37" fontId="14" fillId="3" borderId="5" xfId="0" applyNumberFormat="1" applyFont="1" applyFill="1" applyBorder="1" applyAlignment="1">
      <alignment horizontal="right" vertical="center" wrapText="1"/>
    </xf>
    <xf numFmtId="4" fontId="14" fillId="3" borderId="6" xfId="0" applyNumberFormat="1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center" vertical="center"/>
    </xf>
    <xf numFmtId="37" fontId="9" fillId="3" borderId="8" xfId="0" applyNumberFormat="1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center"/>
    </xf>
    <xf numFmtId="0" fontId="7" fillId="3" borderId="8" xfId="0" applyFont="1" applyFill="1" applyBorder="1"/>
    <xf numFmtId="0" fontId="7" fillId="3" borderId="8" xfId="0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49" fontId="14" fillId="0" borderId="5" xfId="0" applyNumberFormat="1" applyFont="1" applyBorder="1" applyAlignment="1">
      <alignment horizontal="lef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4" fontId="11" fillId="3" borderId="11" xfId="0" applyNumberFormat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left" vertical="center"/>
    </xf>
    <xf numFmtId="49" fontId="3" fillId="2" borderId="11" xfId="0" applyNumberFormat="1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7" fillId="0" borderId="0" xfId="0" applyFont="1"/>
    <xf numFmtId="49" fontId="18" fillId="2" borderId="10" xfId="0" applyNumberFormat="1" applyFont="1" applyFill="1" applyBorder="1" applyAlignment="1">
      <alignment horizontal="center" vertical="center" wrapText="1"/>
    </xf>
    <xf numFmtId="49" fontId="18" fillId="2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2" fontId="4" fillId="4" borderId="5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right"/>
    </xf>
    <xf numFmtId="164" fontId="11" fillId="3" borderId="11" xfId="0" applyNumberFormat="1" applyFont="1" applyFill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horizontal="center" vertical="center"/>
    </xf>
    <xf numFmtId="164" fontId="12" fillId="3" borderId="2" xfId="0" applyNumberFormat="1" applyFont="1" applyFill="1" applyBorder="1"/>
    <xf numFmtId="164" fontId="12" fillId="3" borderId="5" xfId="0" applyNumberFormat="1" applyFont="1" applyFill="1" applyBorder="1"/>
    <xf numFmtId="164" fontId="7" fillId="3" borderId="5" xfId="0" applyNumberFormat="1" applyFont="1" applyFill="1" applyBorder="1"/>
    <xf numFmtId="164" fontId="7" fillId="3" borderId="8" xfId="0" applyNumberFormat="1" applyFont="1" applyFill="1" applyBorder="1"/>
    <xf numFmtId="164" fontId="1" fillId="0" borderId="0" xfId="0" applyNumberFormat="1" applyFont="1"/>
    <xf numFmtId="164" fontId="5" fillId="0" borderId="5" xfId="0" applyNumberFormat="1" applyFont="1" applyBorder="1" applyAlignment="1">
      <alignment horizontal="right"/>
    </xf>
    <xf numFmtId="2" fontId="12" fillId="3" borderId="5" xfId="0" applyNumberFormat="1" applyFont="1" applyFill="1" applyBorder="1"/>
    <xf numFmtId="164" fontId="3" fillId="4" borderId="5" xfId="0" applyNumberFormat="1" applyFont="1" applyFill="1" applyBorder="1" applyAlignment="1">
      <alignment horizontal="center" vertical="center"/>
    </xf>
    <xf numFmtId="2" fontId="7" fillId="3" borderId="5" xfId="0" applyNumberFormat="1" applyFont="1" applyFill="1" applyBorder="1"/>
    <xf numFmtId="2" fontId="7" fillId="3" borderId="8" xfId="0" applyNumberFormat="1" applyFont="1" applyFill="1" applyBorder="1"/>
    <xf numFmtId="0" fontId="7" fillId="3" borderId="6" xfId="0" applyFont="1" applyFill="1" applyBorder="1"/>
    <xf numFmtId="0" fontId="7" fillId="3" borderId="9" xfId="0" applyFont="1" applyFill="1" applyBorder="1"/>
    <xf numFmtId="0" fontId="3" fillId="0" borderId="14" xfId="0" applyFont="1" applyBorder="1" applyAlignment="1">
      <alignment horizontal="left" vertical="top" wrapText="1"/>
    </xf>
    <xf numFmtId="2" fontId="3" fillId="0" borderId="14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right" vertical="center"/>
    </xf>
    <xf numFmtId="2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left" vertical="top" wrapText="1"/>
    </xf>
    <xf numFmtId="2" fontId="3" fillId="0" borderId="17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right" vertical="center"/>
    </xf>
    <xf numFmtId="2" fontId="3" fillId="0" borderId="17" xfId="0" applyNumberFormat="1" applyFont="1" applyBorder="1" applyAlignment="1">
      <alignment horizontal="right" vertical="center"/>
    </xf>
    <xf numFmtId="4" fontId="3" fillId="0" borderId="18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top" wrapText="1"/>
    </xf>
    <xf numFmtId="2" fontId="3" fillId="0" borderId="20" xfId="0" applyNumberFormat="1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right" vertical="center"/>
    </xf>
    <xf numFmtId="2" fontId="3" fillId="0" borderId="20" xfId="0" applyNumberFormat="1" applyFont="1" applyBorder="1" applyAlignment="1">
      <alignment horizontal="right" vertical="center"/>
    </xf>
    <xf numFmtId="4" fontId="3" fillId="0" borderId="21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wrapText="1"/>
    </xf>
    <xf numFmtId="2" fontId="5" fillId="0" borderId="14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right"/>
    </xf>
    <xf numFmtId="0" fontId="5" fillId="0" borderId="20" xfId="0" applyFont="1" applyBorder="1" applyAlignment="1">
      <alignment wrapText="1"/>
    </xf>
    <xf numFmtId="2" fontId="5" fillId="0" borderId="20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4" fontId="1" fillId="0" borderId="0" xfId="0" applyNumberFormat="1" applyFont="1"/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164" fontId="4" fillId="4" borderId="14" xfId="0" applyNumberFormat="1" applyFont="1" applyFill="1" applyBorder="1" applyAlignment="1">
      <alignment horizontal="center" vertical="center"/>
    </xf>
    <xf numFmtId="2" fontId="4" fillId="4" borderId="14" xfId="0" applyNumberFormat="1" applyFont="1" applyFill="1" applyBorder="1" applyAlignment="1">
      <alignment horizontal="right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left" vertical="center" wrapText="1"/>
    </xf>
    <xf numFmtId="164" fontId="3" fillId="4" borderId="14" xfId="0" applyNumberFormat="1" applyFont="1" applyFill="1" applyBorder="1" applyAlignment="1">
      <alignment horizontal="center" vertical="center"/>
    </xf>
    <xf numFmtId="2" fontId="3" fillId="4" borderId="15" xfId="0" applyNumberFormat="1" applyFont="1" applyFill="1" applyBorder="1" applyAlignment="1">
      <alignment horizontal="right" vertical="center"/>
    </xf>
    <xf numFmtId="164" fontId="4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 wrapText="1"/>
    </xf>
    <xf numFmtId="2" fontId="3" fillId="4" borderId="5" xfId="0" applyNumberFormat="1" applyFont="1" applyFill="1" applyBorder="1" applyAlignment="1">
      <alignment horizontal="center" vertical="center"/>
    </xf>
    <xf numFmtId="2" fontId="3" fillId="4" borderId="6" xfId="0" applyNumberFormat="1" applyFont="1" applyFill="1" applyBorder="1" applyAlignment="1">
      <alignment horizontal="right" vertical="center"/>
    </xf>
    <xf numFmtId="1" fontId="4" fillId="4" borderId="5" xfId="0" applyNumberFormat="1" applyFont="1" applyFill="1" applyBorder="1" applyAlignment="1">
      <alignment horizontal="center" vertical="center"/>
    </xf>
    <xf numFmtId="1" fontId="4" fillId="4" borderId="20" xfId="0" applyNumberFormat="1" applyFont="1" applyFill="1" applyBorder="1" applyAlignment="1">
      <alignment horizontal="center" vertical="center"/>
    </xf>
    <xf numFmtId="2" fontId="4" fillId="4" borderId="20" xfId="0" applyNumberFormat="1" applyFont="1" applyFill="1" applyBorder="1" applyAlignment="1">
      <alignment horizontal="right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left" vertical="center" wrapText="1"/>
    </xf>
    <xf numFmtId="164" fontId="3" fillId="4" borderId="20" xfId="0" applyNumberFormat="1" applyFont="1" applyFill="1" applyBorder="1" applyAlignment="1">
      <alignment horizontal="center" vertical="center"/>
    </xf>
    <xf numFmtId="2" fontId="3" fillId="4" borderId="21" xfId="0" applyNumberFormat="1" applyFont="1" applyFill="1" applyBorder="1" applyAlignment="1">
      <alignment horizontal="right" vertical="center"/>
    </xf>
    <xf numFmtId="2" fontId="3" fillId="4" borderId="14" xfId="0" applyNumberFormat="1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/>
    <xf numFmtId="164" fontId="1" fillId="4" borderId="5" xfId="0" applyNumberFormat="1" applyFont="1" applyFill="1" applyBorder="1"/>
    <xf numFmtId="0" fontId="2" fillId="4" borderId="5" xfId="0" applyFont="1" applyFill="1" applyBorder="1"/>
    <xf numFmtId="164" fontId="4" fillId="4" borderId="20" xfId="0" applyNumberFormat="1" applyFont="1" applyFill="1" applyBorder="1" applyAlignment="1">
      <alignment horizontal="center" vertical="center"/>
    </xf>
    <xf numFmtId="2" fontId="4" fillId="4" borderId="20" xfId="0" applyNumberFormat="1" applyFont="1" applyFill="1" applyBorder="1" applyAlignment="1">
      <alignment horizontal="center" vertical="center"/>
    </xf>
    <xf numFmtId="2" fontId="4" fillId="4" borderId="20" xfId="0" applyNumberFormat="1" applyFont="1" applyFill="1" applyBorder="1" applyAlignment="1">
      <alignment horizontal="left" vertical="center" wrapText="1"/>
    </xf>
    <xf numFmtId="0" fontId="1" fillId="4" borderId="20" xfId="0" applyFont="1" applyFill="1" applyBorder="1"/>
    <xf numFmtId="164" fontId="1" fillId="4" borderId="20" xfId="0" applyNumberFormat="1" applyFont="1" applyFill="1" applyBorder="1"/>
    <xf numFmtId="0" fontId="2" fillId="4" borderId="20" xfId="0" applyFont="1" applyFill="1" applyBorder="1"/>
    <xf numFmtId="2" fontId="3" fillId="4" borderId="20" xfId="0" applyNumberFormat="1" applyFont="1" applyFill="1" applyBorder="1" applyAlignment="1">
      <alignment horizontal="center" vertical="center"/>
    </xf>
    <xf numFmtId="1" fontId="4" fillId="4" borderId="14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164" fontId="3" fillId="3" borderId="11" xfId="0" applyNumberFormat="1" applyFont="1" applyFill="1" applyBorder="1" applyAlignment="1">
      <alignment horizontal="center" vertical="center"/>
    </xf>
    <xf numFmtId="2" fontId="3" fillId="3" borderId="11" xfId="0" applyNumberFormat="1" applyFont="1" applyFill="1" applyBorder="1" applyAlignment="1">
      <alignment horizontal="right" vertical="center"/>
    </xf>
    <xf numFmtId="2" fontId="3" fillId="3" borderId="11" xfId="0" applyNumberFormat="1" applyFont="1" applyFill="1" applyBorder="1" applyAlignment="1">
      <alignment horizontal="center" vertical="center"/>
    </xf>
    <xf numFmtId="2" fontId="3" fillId="3" borderId="11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/>
    <xf numFmtId="164" fontId="1" fillId="3" borderId="11" xfId="0" applyNumberFormat="1" applyFont="1" applyFill="1" applyBorder="1"/>
    <xf numFmtId="0" fontId="2" fillId="3" borderId="11" xfId="0" applyFont="1" applyFill="1" applyBorder="1"/>
    <xf numFmtId="0" fontId="1" fillId="3" borderId="12" xfId="0" applyFont="1" applyFill="1" applyBorder="1"/>
    <xf numFmtId="2" fontId="3" fillId="3" borderId="11" xfId="0" applyNumberFormat="1" applyFont="1" applyFill="1" applyBorder="1" applyAlignment="1">
      <alignment horizontal="left" vertical="center" wrapText="1"/>
    </xf>
    <xf numFmtId="2" fontId="4" fillId="3" borderId="20" xfId="0" applyNumberFormat="1" applyFont="1" applyFill="1" applyBorder="1" applyAlignment="1">
      <alignment horizontal="right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left" vertical="center" wrapText="1"/>
    </xf>
    <xf numFmtId="2" fontId="3" fillId="3" borderId="20" xfId="0" applyNumberFormat="1" applyFont="1" applyFill="1" applyBorder="1" applyAlignment="1">
      <alignment horizontal="center" vertical="center"/>
    </xf>
    <xf numFmtId="164" fontId="3" fillId="3" borderId="20" xfId="0" applyNumberFormat="1" applyFont="1" applyFill="1" applyBorder="1" applyAlignment="1">
      <alignment horizontal="center" vertical="center"/>
    </xf>
    <xf numFmtId="2" fontId="3" fillId="3" borderId="21" xfId="0" applyNumberFormat="1" applyFont="1" applyFill="1" applyBorder="1" applyAlignment="1">
      <alignment horizontal="right" vertical="center"/>
    </xf>
    <xf numFmtId="164" fontId="3" fillId="3" borderId="5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left" vertical="center"/>
    </xf>
    <xf numFmtId="49" fontId="3" fillId="3" borderId="11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right" vertical="center"/>
    </xf>
    <xf numFmtId="4" fontId="13" fillId="3" borderId="2" xfId="0" applyNumberFormat="1" applyFont="1" applyFill="1" applyBorder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/>
    <xf numFmtId="4" fontId="13" fillId="3" borderId="5" xfId="0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/>
    <xf numFmtId="4" fontId="11" fillId="3" borderId="5" xfId="0" applyNumberFormat="1" applyFont="1" applyFill="1" applyBorder="1"/>
    <xf numFmtId="4" fontId="9" fillId="3" borderId="5" xfId="0" applyNumberFormat="1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/>
    <xf numFmtId="4" fontId="7" fillId="3" borderId="5" xfId="0" applyNumberFormat="1" applyFont="1" applyFill="1" applyBorder="1"/>
    <xf numFmtId="4" fontId="10" fillId="3" borderId="8" xfId="0" applyNumberFormat="1" applyFont="1" applyFill="1" applyBorder="1"/>
    <xf numFmtId="0" fontId="7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/>
    <xf numFmtId="0" fontId="1" fillId="3" borderId="10" xfId="0" applyFont="1" applyFill="1" applyBorder="1" applyAlignment="1">
      <alignment horizontal="center" vertical="center"/>
    </xf>
    <xf numFmtId="37" fontId="9" fillId="5" borderId="11" xfId="0" applyNumberFormat="1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2" fontId="9" fillId="5" borderId="11" xfId="0" applyNumberFormat="1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4" fontId="9" fillId="5" borderId="12" xfId="0" applyNumberFormat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left" vertical="top" wrapText="1"/>
    </xf>
    <xf numFmtId="2" fontId="6" fillId="6" borderId="11" xfId="0" applyNumberFormat="1" applyFont="1" applyFill="1" applyBorder="1" applyAlignment="1">
      <alignment horizontal="center" vertical="center"/>
    </xf>
    <xf numFmtId="4" fontId="3" fillId="3" borderId="11" xfId="0" applyNumberFormat="1" applyFont="1" applyFill="1" applyBorder="1" applyAlignment="1">
      <alignment horizontal="right" vertical="center"/>
    </xf>
    <xf numFmtId="2" fontId="3" fillId="3" borderId="12" xfId="0" applyNumberFormat="1" applyFont="1" applyFill="1" applyBorder="1" applyAlignment="1">
      <alignment horizontal="right" vertical="center"/>
    </xf>
    <xf numFmtId="0" fontId="9" fillId="6" borderId="11" xfId="0" applyFont="1" applyFill="1" applyBorder="1" applyAlignment="1">
      <alignment horizontal="left" wrapText="1"/>
    </xf>
    <xf numFmtId="2" fontId="7" fillId="6" borderId="11" xfId="0" applyNumberFormat="1" applyFont="1" applyFill="1" applyBorder="1" applyAlignment="1">
      <alignment horizontal="center" vertical="center"/>
    </xf>
    <xf numFmtId="37" fontId="14" fillId="6" borderId="2" xfId="0" applyNumberFormat="1" applyFont="1" applyFill="1" applyBorder="1" applyAlignment="1">
      <alignment horizontal="right" vertical="center" wrapText="1"/>
    </xf>
    <xf numFmtId="2" fontId="14" fillId="6" borderId="2" xfId="0" applyNumberFormat="1" applyFont="1" applyFill="1" applyBorder="1" applyAlignment="1">
      <alignment horizontal="center" vertical="top" wrapText="1"/>
    </xf>
    <xf numFmtId="2" fontId="12" fillId="6" borderId="2" xfId="0" applyNumberFormat="1" applyFont="1" applyFill="1" applyBorder="1"/>
    <xf numFmtId="0" fontId="12" fillId="6" borderId="2" xfId="0" applyFont="1" applyFill="1" applyBorder="1"/>
    <xf numFmtId="4" fontId="14" fillId="6" borderId="3" xfId="0" applyNumberFormat="1" applyFont="1" applyFill="1" applyBorder="1"/>
    <xf numFmtId="37" fontId="13" fillId="6" borderId="5" xfId="0" applyNumberFormat="1" applyFont="1" applyFill="1" applyBorder="1" applyAlignment="1">
      <alignment horizontal="right" vertical="center" wrapText="1"/>
    </xf>
    <xf numFmtId="2" fontId="13" fillId="6" borderId="5" xfId="0" applyNumberFormat="1" applyFont="1" applyFill="1" applyBorder="1" applyAlignment="1">
      <alignment horizontal="center" vertical="top" wrapText="1"/>
    </xf>
    <xf numFmtId="2" fontId="12" fillId="6" borderId="5" xfId="0" applyNumberFormat="1" applyFont="1" applyFill="1" applyBorder="1"/>
    <xf numFmtId="0" fontId="12" fillId="6" borderId="5" xfId="0" applyFont="1" applyFill="1" applyBorder="1"/>
    <xf numFmtId="2" fontId="12" fillId="6" borderId="6" xfId="0" applyNumberFormat="1" applyFont="1" applyFill="1" applyBorder="1"/>
    <xf numFmtId="0" fontId="0" fillId="3" borderId="7" xfId="0" applyFill="1" applyBorder="1"/>
    <xf numFmtId="37" fontId="9" fillId="6" borderId="8" xfId="0" applyNumberFormat="1" applyFont="1" applyFill="1" applyBorder="1" applyAlignment="1">
      <alignment horizontal="right" vertical="center" wrapText="1"/>
    </xf>
    <xf numFmtId="2" fontId="9" fillId="6" borderId="8" xfId="0" applyNumberFormat="1" applyFont="1" applyFill="1" applyBorder="1" applyAlignment="1">
      <alignment horizontal="center" vertical="top" wrapText="1"/>
    </xf>
    <xf numFmtId="2" fontId="9" fillId="6" borderId="8" xfId="0" applyNumberFormat="1" applyFont="1" applyFill="1" applyBorder="1"/>
    <xf numFmtId="0" fontId="9" fillId="6" borderId="8" xfId="0" applyFont="1" applyFill="1" applyBorder="1"/>
    <xf numFmtId="4" fontId="9" fillId="6" borderId="9" xfId="0" applyNumberFormat="1" applyFont="1" applyFill="1" applyBorder="1"/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2" fontId="3" fillId="3" borderId="5" xfId="0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right" vertical="center"/>
    </xf>
    <xf numFmtId="2" fontId="3" fillId="3" borderId="6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43" fontId="2" fillId="0" borderId="0" xfId="4" applyFont="1" applyBorder="1" applyAlignment="1">
      <alignment horizontal="right"/>
    </xf>
    <xf numFmtId="0" fontId="2" fillId="0" borderId="0" xfId="0" applyFont="1" applyAlignment="1">
      <alignment horizontal="left" wrapText="1"/>
    </xf>
  </cellXfs>
  <cellStyles count="5">
    <cellStyle name="Normal_Золотая смета" xfId="3" xr:uid="{86181DD9-D52B-4D02-8BEF-6ACDB05C3F7F}"/>
    <cellStyle name="Звичайний" xfId="0" builtinId="0"/>
    <cellStyle name="Обычный 2" xfId="1" xr:uid="{06DFF166-4147-487C-84FE-740AF951F081}"/>
    <cellStyle name="Обычный 3" xfId="2" xr:uid="{14A21179-9EFC-427B-9E1E-E088E521E16B}"/>
    <cellStyle name="Фінансови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1639D-15F2-422B-B507-27F11B0F4E54}">
  <dimension ref="A1:LI193"/>
  <sheetViews>
    <sheetView tabSelected="1" zoomScale="65" zoomScaleNormal="65" workbookViewId="0">
      <selection activeCell="H175" sqref="H175"/>
    </sheetView>
  </sheetViews>
  <sheetFormatPr defaultRowHeight="14.4" x14ac:dyDescent="0.3"/>
  <cols>
    <col min="1" max="1" width="7.6640625" style="2" customWidth="1"/>
    <col min="2" max="2" width="50.33203125" style="4" customWidth="1"/>
    <col min="3" max="3" width="7.6640625" style="10" customWidth="1"/>
    <col min="4" max="4" width="8.77734375" style="74" customWidth="1"/>
    <col min="5" max="5" width="8.6640625" style="4" customWidth="1"/>
    <col min="6" max="6" width="12.88671875" style="4" customWidth="1"/>
    <col min="7" max="7" width="6.88671875" style="2" customWidth="1"/>
    <col min="8" max="8" width="33.44140625" style="1" customWidth="1"/>
    <col min="9" max="9" width="13.109375" style="4" bestFit="1" customWidth="1"/>
    <col min="10" max="10" width="10.21875" style="74" bestFit="1" customWidth="1"/>
    <col min="11" max="11" width="9" style="26" customWidth="1"/>
    <col min="12" max="12" width="13.109375" style="4" customWidth="1"/>
    <col min="22" max="16384" width="8.88671875" style="4"/>
  </cols>
  <sheetData>
    <row r="1" spans="1:173" ht="19.2" customHeight="1" x14ac:dyDescent="0.3">
      <c r="A1" s="223" t="s">
        <v>111</v>
      </c>
      <c r="B1" s="223"/>
      <c r="C1" s="223"/>
    </row>
    <row r="2" spans="1:173" ht="19.2" customHeight="1" x14ac:dyDescent="0.3">
      <c r="A2" s="223" t="s">
        <v>112</v>
      </c>
      <c r="B2" s="223"/>
      <c r="C2" s="223"/>
    </row>
    <row r="3" spans="1:173" ht="19.2" customHeight="1" x14ac:dyDescent="0.3">
      <c r="A3" s="223" t="s">
        <v>113</v>
      </c>
      <c r="B3" s="223"/>
      <c r="C3" s="223"/>
    </row>
    <row r="4" spans="1:173" ht="20.399999999999999" customHeight="1" x14ac:dyDescent="0.3">
      <c r="A4" s="223" t="s">
        <v>141</v>
      </c>
      <c r="B4" s="223"/>
      <c r="C4" s="223"/>
    </row>
    <row r="5" spans="1:173" ht="15" customHeight="1" x14ac:dyDescent="0.3">
      <c r="A5" s="1"/>
      <c r="B5" s="5"/>
      <c r="C5" s="2"/>
    </row>
    <row r="6" spans="1:173" ht="15" customHeight="1" x14ac:dyDescent="0.3">
      <c r="A6" s="221" t="s">
        <v>114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</row>
    <row r="7" spans="1:173" ht="15" customHeight="1" x14ac:dyDescent="0.3">
      <c r="A7" s="221" t="s">
        <v>115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</row>
    <row r="8" spans="1:173" ht="15" customHeight="1" x14ac:dyDescent="0.3">
      <c r="A8" s="1"/>
      <c r="B8" s="107"/>
      <c r="C8" s="2"/>
    </row>
    <row r="9" spans="1:173" ht="15" customHeight="1" thickBot="1" x14ac:dyDescent="0.35">
      <c r="A9" s="1"/>
      <c r="B9" s="108" t="s">
        <v>116</v>
      </c>
      <c r="C9" s="222">
        <f>F162</f>
        <v>7121884.5980211422</v>
      </c>
      <c r="D9" s="222"/>
      <c r="E9" s="222"/>
      <c r="F9" s="222"/>
      <c r="G9" s="26" t="s">
        <v>117</v>
      </c>
      <c r="L9" s="109">
        <v>46135</v>
      </c>
    </row>
    <row r="10" spans="1:173" s="6" customFormat="1" ht="48.6" thickBot="1" x14ac:dyDescent="0.35">
      <c r="A10" s="48" t="s">
        <v>118</v>
      </c>
      <c r="B10" s="49" t="s">
        <v>119</v>
      </c>
      <c r="C10" s="50" t="s">
        <v>120</v>
      </c>
      <c r="D10" s="68" t="s">
        <v>121</v>
      </c>
      <c r="E10" s="50" t="s">
        <v>122</v>
      </c>
      <c r="F10" s="49" t="s">
        <v>123</v>
      </c>
      <c r="G10" s="49"/>
      <c r="H10" s="49"/>
      <c r="I10" s="49" t="s">
        <v>124</v>
      </c>
      <c r="J10" s="68" t="s">
        <v>121</v>
      </c>
      <c r="K10" s="49" t="s">
        <v>125</v>
      </c>
      <c r="L10" s="59" t="s">
        <v>126</v>
      </c>
      <c r="M10"/>
      <c r="N10"/>
      <c r="O10"/>
      <c r="P10"/>
      <c r="Q10"/>
      <c r="R10"/>
      <c r="S10"/>
      <c r="T10"/>
      <c r="U10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</row>
    <row r="11" spans="1:173" s="2" customFormat="1" ht="15" thickBot="1" x14ac:dyDescent="0.35">
      <c r="A11" s="51">
        <v>1</v>
      </c>
      <c r="B11" s="52">
        <v>2</v>
      </c>
      <c r="C11" s="52">
        <v>3</v>
      </c>
      <c r="D11" s="149">
        <v>4</v>
      </c>
      <c r="E11" s="53">
        <v>6</v>
      </c>
      <c r="F11" s="52">
        <v>7</v>
      </c>
      <c r="G11" s="53">
        <v>8</v>
      </c>
      <c r="H11" s="52">
        <v>9</v>
      </c>
      <c r="I11" s="52">
        <v>19</v>
      </c>
      <c r="J11" s="69">
        <v>20</v>
      </c>
      <c r="K11" s="150">
        <v>21</v>
      </c>
      <c r="L11" s="60">
        <v>22</v>
      </c>
      <c r="M11"/>
      <c r="N11"/>
      <c r="O11"/>
      <c r="P11"/>
      <c r="Q11"/>
      <c r="R11"/>
      <c r="S11"/>
      <c r="T11"/>
      <c r="U11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</row>
    <row r="12" spans="1:173" s="61" customFormat="1" ht="15" thickBot="1" x14ac:dyDescent="0.35">
      <c r="A12" s="62"/>
      <c r="B12" s="57" t="s">
        <v>180</v>
      </c>
      <c r="C12" s="63"/>
      <c r="D12" s="151"/>
      <c r="E12" s="152"/>
      <c r="F12" s="152"/>
      <c r="G12" s="153"/>
      <c r="H12" s="154"/>
      <c r="I12" s="155"/>
      <c r="J12" s="156"/>
      <c r="K12" s="157"/>
      <c r="L12" s="158"/>
      <c r="M12"/>
      <c r="N12"/>
      <c r="O12"/>
      <c r="P12"/>
      <c r="Q12"/>
      <c r="R12"/>
      <c r="S12"/>
      <c r="T12"/>
      <c r="U12"/>
    </row>
    <row r="13" spans="1:173" customFormat="1" x14ac:dyDescent="0.3">
      <c r="A13" s="110" t="s">
        <v>3</v>
      </c>
      <c r="B13" s="111" t="s">
        <v>213</v>
      </c>
      <c r="C13" s="112" t="s">
        <v>5</v>
      </c>
      <c r="D13" s="118">
        <v>584</v>
      </c>
      <c r="E13" s="119">
        <v>180</v>
      </c>
      <c r="F13" s="119">
        <f>D13*E13</f>
        <v>105120</v>
      </c>
      <c r="G13" s="120">
        <v>19</v>
      </c>
      <c r="H13" s="121" t="s">
        <v>4</v>
      </c>
      <c r="I13" s="120">
        <v>3.4000000000000002E-2</v>
      </c>
      <c r="J13" s="122">
        <f>I13*D13</f>
        <v>19.856000000000002</v>
      </c>
      <c r="K13" s="119">
        <v>72</v>
      </c>
      <c r="L13" s="123">
        <f>J13*K13</f>
        <v>1429.6320000000001</v>
      </c>
    </row>
    <row r="14" spans="1:173" customFormat="1" ht="34.200000000000003" customHeight="1" x14ac:dyDescent="0.3">
      <c r="A14" s="54" t="s">
        <v>86</v>
      </c>
      <c r="B14" s="43" t="s">
        <v>247</v>
      </c>
      <c r="C14" s="44" t="s">
        <v>5</v>
      </c>
      <c r="D14" s="124">
        <v>584</v>
      </c>
      <c r="E14" s="65">
        <v>190</v>
      </c>
      <c r="F14" s="65">
        <f>D14*E14</f>
        <v>110960</v>
      </c>
      <c r="G14" s="46">
        <v>323</v>
      </c>
      <c r="H14" s="125" t="s">
        <v>59</v>
      </c>
      <c r="I14" s="126">
        <v>0.14000000000000001</v>
      </c>
      <c r="J14" s="77">
        <f>I14*D14</f>
        <v>81.760000000000005</v>
      </c>
      <c r="K14" s="65">
        <v>750</v>
      </c>
      <c r="L14" s="127">
        <f>J14*K14</f>
        <v>61320.000000000007</v>
      </c>
    </row>
    <row r="15" spans="1:173" customFormat="1" x14ac:dyDescent="0.3">
      <c r="A15" s="54"/>
      <c r="B15" s="43"/>
      <c r="C15" s="44"/>
      <c r="D15" s="124"/>
      <c r="E15" s="65"/>
      <c r="F15" s="65"/>
      <c r="G15" s="46">
        <v>19</v>
      </c>
      <c r="H15" s="125" t="s">
        <v>4</v>
      </c>
      <c r="I15" s="46">
        <v>3.4000000000000002E-2</v>
      </c>
      <c r="J15" s="77">
        <f>I15*D14</f>
        <v>19.856000000000002</v>
      </c>
      <c r="K15" s="65">
        <v>72</v>
      </c>
      <c r="L15" s="127">
        <f>J15*K15</f>
        <v>1429.6320000000001</v>
      </c>
    </row>
    <row r="16" spans="1:173" customFormat="1" x14ac:dyDescent="0.3">
      <c r="A16" s="54" t="s">
        <v>209</v>
      </c>
      <c r="B16" s="43" t="s">
        <v>217</v>
      </c>
      <c r="C16" s="44" t="s">
        <v>210</v>
      </c>
      <c r="D16" s="124">
        <v>2</v>
      </c>
      <c r="E16" s="65">
        <v>12000</v>
      </c>
      <c r="F16" s="65">
        <f t="shared" ref="F16:F21" si="0">D16*E16</f>
        <v>24000</v>
      </c>
      <c r="G16" s="46"/>
      <c r="H16" s="125"/>
      <c r="I16" s="46"/>
      <c r="J16" s="77"/>
      <c r="K16" s="65"/>
      <c r="L16" s="127"/>
    </row>
    <row r="17" spans="1:321" customFormat="1" x14ac:dyDescent="0.3">
      <c r="A17" s="54" t="s">
        <v>211</v>
      </c>
      <c r="B17" s="43" t="s">
        <v>214</v>
      </c>
      <c r="C17" s="44" t="s">
        <v>210</v>
      </c>
      <c r="D17" s="124">
        <v>2</v>
      </c>
      <c r="E17" s="65">
        <v>9900</v>
      </c>
      <c r="F17" s="65">
        <f t="shared" si="0"/>
        <v>19800</v>
      </c>
      <c r="G17" s="46"/>
      <c r="H17" s="125"/>
      <c r="I17" s="46"/>
      <c r="J17" s="77"/>
      <c r="K17" s="65"/>
      <c r="L17" s="127"/>
    </row>
    <row r="18" spans="1:321" customFormat="1" x14ac:dyDescent="0.3">
      <c r="A18" s="54" t="s">
        <v>212</v>
      </c>
      <c r="B18" s="43" t="s">
        <v>215</v>
      </c>
      <c r="C18" s="44" t="s">
        <v>210</v>
      </c>
      <c r="D18" s="124">
        <v>1</v>
      </c>
      <c r="E18" s="65">
        <v>600</v>
      </c>
      <c r="F18" s="65">
        <f t="shared" si="0"/>
        <v>600</v>
      </c>
      <c r="G18" s="46"/>
      <c r="H18" s="125"/>
      <c r="I18" s="46"/>
      <c r="J18" s="77"/>
      <c r="K18" s="65"/>
      <c r="L18" s="127"/>
    </row>
    <row r="19" spans="1:321" customFormat="1" ht="21" customHeight="1" x14ac:dyDescent="0.3">
      <c r="A19" s="54" t="s">
        <v>1</v>
      </c>
      <c r="B19" s="43" t="s">
        <v>216</v>
      </c>
      <c r="C19" s="44" t="s">
        <v>0</v>
      </c>
      <c r="D19" s="124">
        <v>6.620000000000001</v>
      </c>
      <c r="E19" s="65">
        <v>650</v>
      </c>
      <c r="F19" s="65">
        <f t="shared" si="0"/>
        <v>4303.0000000000009</v>
      </c>
      <c r="G19" s="46"/>
      <c r="H19" s="125"/>
      <c r="I19" s="46"/>
      <c r="J19" s="77"/>
      <c r="K19" s="65"/>
      <c r="L19" s="127"/>
    </row>
    <row r="20" spans="1:321" customFormat="1" ht="20.399999999999999" x14ac:dyDescent="0.3">
      <c r="A20" s="54" t="s">
        <v>3</v>
      </c>
      <c r="B20" s="43" t="s">
        <v>220</v>
      </c>
      <c r="C20" s="44" t="s">
        <v>5</v>
      </c>
      <c r="D20" s="124">
        <v>66.2</v>
      </c>
      <c r="E20" s="65">
        <v>180</v>
      </c>
      <c r="F20" s="65">
        <f t="shared" si="0"/>
        <v>11916</v>
      </c>
      <c r="G20" s="46">
        <v>19</v>
      </c>
      <c r="H20" s="125" t="s">
        <v>4</v>
      </c>
      <c r="I20" s="46">
        <v>3.4000000000000002E-2</v>
      </c>
      <c r="J20" s="77">
        <f>I20*D20</f>
        <v>2.2508000000000004</v>
      </c>
      <c r="K20" s="65">
        <v>72</v>
      </c>
      <c r="L20" s="127">
        <f>J20*K20</f>
        <v>162.05760000000004</v>
      </c>
    </row>
    <row r="21" spans="1:321" customFormat="1" ht="30.6" x14ac:dyDescent="0.3">
      <c r="A21" s="54" t="s">
        <v>86</v>
      </c>
      <c r="B21" s="43" t="s">
        <v>259</v>
      </c>
      <c r="C21" s="44" t="s">
        <v>5</v>
      </c>
      <c r="D21" s="124">
        <v>66.2</v>
      </c>
      <c r="E21" s="65">
        <v>190</v>
      </c>
      <c r="F21" s="65">
        <f t="shared" si="0"/>
        <v>12578</v>
      </c>
      <c r="G21" s="46">
        <v>323</v>
      </c>
      <c r="H21" s="125" t="s">
        <v>59</v>
      </c>
      <c r="I21" s="126">
        <v>0.8</v>
      </c>
      <c r="J21" s="77">
        <f>I21*D21</f>
        <v>52.960000000000008</v>
      </c>
      <c r="K21" s="65">
        <v>750</v>
      </c>
      <c r="L21" s="127">
        <f>J21*K21</f>
        <v>39720.000000000007</v>
      </c>
    </row>
    <row r="22" spans="1:321" customFormat="1" x14ac:dyDescent="0.3">
      <c r="A22" s="54"/>
      <c r="B22" s="43"/>
      <c r="C22" s="44"/>
      <c r="D22" s="124"/>
      <c r="E22" s="65"/>
      <c r="F22" s="65"/>
      <c r="G22" s="46">
        <v>19</v>
      </c>
      <c r="H22" s="125" t="s">
        <v>4</v>
      </c>
      <c r="I22" s="46">
        <v>3.4000000000000002E-2</v>
      </c>
      <c r="J22" s="77">
        <f>I22*D21</f>
        <v>2.2508000000000004</v>
      </c>
      <c r="K22" s="65">
        <v>72</v>
      </c>
      <c r="L22" s="127">
        <f>J22*K22</f>
        <v>162.05760000000004</v>
      </c>
    </row>
    <row r="23" spans="1:321" customFormat="1" x14ac:dyDescent="0.3">
      <c r="A23" s="54" t="s">
        <v>209</v>
      </c>
      <c r="B23" s="43" t="s">
        <v>217</v>
      </c>
      <c r="C23" s="44" t="s">
        <v>210</v>
      </c>
      <c r="D23" s="124">
        <v>1</v>
      </c>
      <c r="E23" s="65">
        <v>12000</v>
      </c>
      <c r="F23" s="65">
        <f>D23*E23</f>
        <v>12000</v>
      </c>
      <c r="G23" s="46"/>
      <c r="H23" s="125"/>
      <c r="I23" s="46"/>
      <c r="J23" s="77"/>
      <c r="K23" s="65"/>
      <c r="L23" s="127"/>
    </row>
    <row r="24" spans="1:321" customFormat="1" x14ac:dyDescent="0.3">
      <c r="A24" s="54" t="s">
        <v>211</v>
      </c>
      <c r="B24" s="43" t="s">
        <v>218</v>
      </c>
      <c r="C24" s="44" t="s">
        <v>210</v>
      </c>
      <c r="D24" s="124">
        <v>1</v>
      </c>
      <c r="E24" s="65">
        <v>9900</v>
      </c>
      <c r="F24" s="65">
        <f>D24*E24</f>
        <v>9900</v>
      </c>
      <c r="G24" s="46"/>
      <c r="H24" s="125"/>
      <c r="I24" s="46"/>
      <c r="J24" s="77"/>
      <c r="K24" s="65"/>
      <c r="L24" s="127"/>
    </row>
    <row r="25" spans="1:321" customFormat="1" x14ac:dyDescent="0.3">
      <c r="A25" s="54" t="s">
        <v>212</v>
      </c>
      <c r="B25" s="43" t="s">
        <v>219</v>
      </c>
      <c r="C25" s="44" t="s">
        <v>210</v>
      </c>
      <c r="D25" s="124">
        <v>1</v>
      </c>
      <c r="E25" s="65">
        <v>600</v>
      </c>
      <c r="F25" s="65">
        <f>D25*E25</f>
        <v>600</v>
      </c>
      <c r="G25" s="46"/>
      <c r="H25" s="125"/>
      <c r="I25" s="46"/>
      <c r="J25" s="77"/>
      <c r="K25" s="65"/>
      <c r="L25" s="127"/>
    </row>
    <row r="26" spans="1:321" customFormat="1" ht="20.399999999999999" x14ac:dyDescent="0.3">
      <c r="A26" s="54" t="s">
        <v>2</v>
      </c>
      <c r="B26" s="43" t="s">
        <v>240</v>
      </c>
      <c r="C26" s="44" t="s">
        <v>0</v>
      </c>
      <c r="D26" s="128">
        <v>30</v>
      </c>
      <c r="E26" s="65">
        <v>700</v>
      </c>
      <c r="F26" s="65">
        <f>D26*E26</f>
        <v>21000</v>
      </c>
      <c r="G26" s="46"/>
      <c r="H26" s="125"/>
      <c r="I26" s="46"/>
      <c r="J26" s="77"/>
      <c r="K26" s="65"/>
      <c r="L26" s="127"/>
    </row>
    <row r="27" spans="1:321" customFormat="1" ht="21" thickBot="1" x14ac:dyDescent="0.35">
      <c r="A27" s="113" t="s">
        <v>3</v>
      </c>
      <c r="B27" s="114" t="s">
        <v>241</v>
      </c>
      <c r="C27" s="115" t="s">
        <v>0</v>
      </c>
      <c r="D27" s="129">
        <v>39.4</v>
      </c>
      <c r="E27" s="130">
        <v>400</v>
      </c>
      <c r="F27" s="130">
        <f>D27*E27</f>
        <v>15760</v>
      </c>
      <c r="G27" s="131">
        <v>19</v>
      </c>
      <c r="H27" s="132" t="s">
        <v>4</v>
      </c>
      <c r="I27" s="131">
        <v>3.4000000000000002E-2</v>
      </c>
      <c r="J27" s="133">
        <f>I27*D27</f>
        <v>1.3396000000000001</v>
      </c>
      <c r="K27" s="130">
        <v>215</v>
      </c>
      <c r="L27" s="134">
        <f>J27*K27</f>
        <v>288.01400000000001</v>
      </c>
    </row>
    <row r="28" spans="1:321" customFormat="1" ht="14.4" customHeight="1" thickBot="1" x14ac:dyDescent="0.35">
      <c r="A28" s="56"/>
      <c r="B28" s="57" t="s">
        <v>7</v>
      </c>
      <c r="C28" s="58"/>
      <c r="D28" s="151"/>
      <c r="E28" s="152"/>
      <c r="F28" s="152"/>
      <c r="G28" s="153"/>
      <c r="H28" s="159"/>
      <c r="I28" s="155"/>
      <c r="J28" s="156"/>
      <c r="K28" s="157"/>
      <c r="L28" s="158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</row>
    <row r="29" spans="1:321" customFormat="1" ht="20.399999999999999" x14ac:dyDescent="0.3">
      <c r="A29" s="110" t="s">
        <v>14</v>
      </c>
      <c r="B29" s="111" t="s">
        <v>15</v>
      </c>
      <c r="C29" s="112" t="s">
        <v>0</v>
      </c>
      <c r="D29" s="118">
        <v>8</v>
      </c>
      <c r="E29" s="119">
        <v>980</v>
      </c>
      <c r="F29" s="119">
        <f>D29*E29</f>
        <v>7840</v>
      </c>
      <c r="G29" s="120">
        <v>155</v>
      </c>
      <c r="H29" s="121" t="s">
        <v>16</v>
      </c>
      <c r="I29" s="135">
        <v>40</v>
      </c>
      <c r="J29" s="122">
        <f>D29*I29</f>
        <v>320</v>
      </c>
      <c r="K29" s="119">
        <v>9.8000000000000007</v>
      </c>
      <c r="L29" s="123">
        <f>J29*K29</f>
        <v>3136</v>
      </c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</row>
    <row r="30" spans="1:321" customFormat="1" x14ac:dyDescent="0.3">
      <c r="A30" s="54" t="s">
        <v>17</v>
      </c>
      <c r="B30" s="43" t="s">
        <v>18</v>
      </c>
      <c r="C30" s="44" t="s">
        <v>0</v>
      </c>
      <c r="D30" s="124">
        <v>8</v>
      </c>
      <c r="E30" s="65">
        <v>650</v>
      </c>
      <c r="F30" s="65">
        <f>D30*E30</f>
        <v>5200</v>
      </c>
      <c r="G30" s="136"/>
      <c r="H30" s="137"/>
      <c r="I30" s="138"/>
      <c r="J30" s="139"/>
      <c r="K30" s="140"/>
      <c r="L30" s="127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</row>
    <row r="31" spans="1:321" customFormat="1" x14ac:dyDescent="0.3">
      <c r="A31" s="54" t="s">
        <v>19</v>
      </c>
      <c r="B31" s="43" t="s">
        <v>20</v>
      </c>
      <c r="C31" s="44" t="s">
        <v>5</v>
      </c>
      <c r="D31" s="124">
        <v>250</v>
      </c>
      <c r="E31" s="65">
        <v>80</v>
      </c>
      <c r="F31" s="65">
        <f>D31*E31</f>
        <v>20000</v>
      </c>
      <c r="G31" s="136"/>
      <c r="H31" s="137"/>
      <c r="I31" s="138"/>
      <c r="J31" s="139"/>
      <c r="K31" s="140"/>
      <c r="L31" s="127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</row>
    <row r="32" spans="1:321" customFormat="1" ht="15" thickBot="1" x14ac:dyDescent="0.35">
      <c r="A32" s="113" t="s">
        <v>21</v>
      </c>
      <c r="B32" s="114" t="s">
        <v>22</v>
      </c>
      <c r="C32" s="115" t="s">
        <v>23</v>
      </c>
      <c r="D32" s="141">
        <v>5</v>
      </c>
      <c r="E32" s="130">
        <v>1500</v>
      </c>
      <c r="F32" s="130">
        <f>D32*E32</f>
        <v>7500</v>
      </c>
      <c r="G32" s="142"/>
      <c r="H32" s="143"/>
      <c r="I32" s="144"/>
      <c r="J32" s="145"/>
      <c r="K32" s="146"/>
      <c r="L32" s="13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</row>
    <row r="33" spans="1:321" customFormat="1" ht="15" customHeight="1" thickBot="1" x14ac:dyDescent="0.35">
      <c r="A33" s="56"/>
      <c r="B33" s="57" t="s">
        <v>24</v>
      </c>
      <c r="C33" s="58"/>
      <c r="D33" s="151"/>
      <c r="E33" s="152"/>
      <c r="F33" s="152"/>
      <c r="G33" s="153"/>
      <c r="H33" s="159"/>
      <c r="I33" s="155"/>
      <c r="J33" s="156"/>
      <c r="K33" s="157"/>
      <c r="L33" s="158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</row>
    <row r="34" spans="1:321" customFormat="1" x14ac:dyDescent="0.3">
      <c r="A34" s="110" t="s">
        <v>27</v>
      </c>
      <c r="B34" s="111" t="s">
        <v>28</v>
      </c>
      <c r="C34" s="112" t="s">
        <v>0</v>
      </c>
      <c r="D34" s="118">
        <v>176.91999999999996</v>
      </c>
      <c r="E34" s="119">
        <v>2300</v>
      </c>
      <c r="F34" s="119">
        <f>D34*E34</f>
        <v>406915.99999999988</v>
      </c>
      <c r="G34" s="120">
        <v>1</v>
      </c>
      <c r="H34" s="121" t="s">
        <v>29</v>
      </c>
      <c r="I34" s="135">
        <v>0.01</v>
      </c>
      <c r="J34" s="122">
        <f>D34*I34</f>
        <v>1.7691999999999997</v>
      </c>
      <c r="K34" s="119">
        <v>0</v>
      </c>
      <c r="L34" s="123">
        <f>J34*K34</f>
        <v>0</v>
      </c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</row>
    <row r="35" spans="1:321" customFormat="1" x14ac:dyDescent="0.3">
      <c r="A35" s="55"/>
      <c r="B35" s="11"/>
      <c r="C35" s="45"/>
      <c r="D35" s="124"/>
      <c r="E35" s="65"/>
      <c r="F35" s="65"/>
      <c r="G35" s="46">
        <v>35</v>
      </c>
      <c r="H35" s="125" t="s">
        <v>30</v>
      </c>
      <c r="I35" s="126">
        <v>1.05</v>
      </c>
      <c r="J35" s="77">
        <f>D34*I35</f>
        <v>185.76599999999996</v>
      </c>
      <c r="K35" s="65">
        <v>3500</v>
      </c>
      <c r="L35" s="127">
        <f>J35*K35</f>
        <v>650180.99999999988</v>
      </c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</row>
    <row r="36" spans="1:321" customFormat="1" ht="20.399999999999999" x14ac:dyDescent="0.3">
      <c r="A36" s="55"/>
      <c r="B36" s="11"/>
      <c r="C36" s="45"/>
      <c r="D36" s="124"/>
      <c r="E36" s="65"/>
      <c r="F36" s="65"/>
      <c r="G36" s="46">
        <v>131</v>
      </c>
      <c r="H36" s="125" t="s">
        <v>258</v>
      </c>
      <c r="I36" s="126">
        <v>25</v>
      </c>
      <c r="J36" s="77">
        <f>D34*I36</f>
        <v>4422.9999999999991</v>
      </c>
      <c r="K36" s="65">
        <v>5.2</v>
      </c>
      <c r="L36" s="127">
        <f>J36*K36</f>
        <v>22999.599999999995</v>
      </c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</row>
    <row r="37" spans="1:321" customFormat="1" ht="20.399999999999999" x14ac:dyDescent="0.3">
      <c r="A37" s="54" t="s">
        <v>31</v>
      </c>
      <c r="B37" s="43" t="s">
        <v>223</v>
      </c>
      <c r="C37" s="44" t="s">
        <v>0</v>
      </c>
      <c r="D37" s="124">
        <v>2.88</v>
      </c>
      <c r="E37" s="65">
        <v>3800</v>
      </c>
      <c r="F37" s="65">
        <f>D37*E37</f>
        <v>10944</v>
      </c>
      <c r="G37" s="46"/>
      <c r="H37" s="125"/>
      <c r="I37" s="126"/>
      <c r="J37" s="77"/>
      <c r="K37" s="65"/>
      <c r="L37" s="127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</row>
    <row r="38" spans="1:321" customFormat="1" x14ac:dyDescent="0.3">
      <c r="A38" s="55"/>
      <c r="B38" s="11"/>
      <c r="C38" s="45"/>
      <c r="D38" s="124"/>
      <c r="E38" s="138"/>
      <c r="F38" s="65"/>
      <c r="G38" s="46">
        <v>35</v>
      </c>
      <c r="H38" s="125" t="s">
        <v>221</v>
      </c>
      <c r="I38" s="126">
        <v>1.05</v>
      </c>
      <c r="J38" s="77">
        <f>D37*I38</f>
        <v>3.024</v>
      </c>
      <c r="K38" s="65">
        <v>3500</v>
      </c>
      <c r="L38" s="127">
        <f>J38*K38</f>
        <v>10584</v>
      </c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</row>
    <row r="39" spans="1:321" customFormat="1" ht="20.399999999999999" x14ac:dyDescent="0.3">
      <c r="A39" s="55"/>
      <c r="B39" s="11"/>
      <c r="C39" s="45"/>
      <c r="D39" s="124"/>
      <c r="E39" s="138"/>
      <c r="F39" s="65"/>
      <c r="G39" s="46">
        <v>131</v>
      </c>
      <c r="H39" s="125" t="s">
        <v>258</v>
      </c>
      <c r="I39" s="126">
        <v>25</v>
      </c>
      <c r="J39" s="77">
        <f>D37*I39</f>
        <v>72</v>
      </c>
      <c r="K39" s="65">
        <v>5.2</v>
      </c>
      <c r="L39" s="127">
        <f>J39*K39</f>
        <v>374.40000000000003</v>
      </c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</row>
    <row r="40" spans="1:321" customFormat="1" ht="23.4" customHeight="1" x14ac:dyDescent="0.3">
      <c r="A40" s="54" t="s">
        <v>32</v>
      </c>
      <c r="B40" s="43" t="s">
        <v>33</v>
      </c>
      <c r="C40" s="44" t="s">
        <v>5</v>
      </c>
      <c r="D40" s="124">
        <v>135.44999999999999</v>
      </c>
      <c r="E40" s="65">
        <v>350</v>
      </c>
      <c r="F40" s="65">
        <f>D40*E40</f>
        <v>47407.499999999993</v>
      </c>
      <c r="G40" s="46">
        <v>36</v>
      </c>
      <c r="H40" s="125" t="s">
        <v>34</v>
      </c>
      <c r="I40" s="126">
        <v>0.1</v>
      </c>
      <c r="J40" s="77">
        <f>D40*I40</f>
        <v>13.545</v>
      </c>
      <c r="K40" s="65">
        <v>3500</v>
      </c>
      <c r="L40" s="127">
        <f>J40*K40</f>
        <v>47407.5</v>
      </c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</row>
    <row r="41" spans="1:321" customFormat="1" ht="21" thickBot="1" x14ac:dyDescent="0.35">
      <c r="A41" s="55"/>
      <c r="B41" s="11"/>
      <c r="C41" s="45"/>
      <c r="D41" s="124"/>
      <c r="E41" s="138"/>
      <c r="F41" s="65"/>
      <c r="G41" s="46">
        <v>131</v>
      </c>
      <c r="H41" s="125" t="s">
        <v>258</v>
      </c>
      <c r="I41" s="126">
        <v>4</v>
      </c>
      <c r="J41" s="77">
        <f>D40*I41</f>
        <v>541.79999999999995</v>
      </c>
      <c r="K41" s="65">
        <v>5.2</v>
      </c>
      <c r="L41" s="127">
        <f>J41*K41</f>
        <v>2817.3599999999997</v>
      </c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</row>
    <row r="42" spans="1:321" customFormat="1" ht="15" thickBot="1" x14ac:dyDescent="0.35">
      <c r="A42" s="56"/>
      <c r="B42" s="57" t="s">
        <v>179</v>
      </c>
      <c r="C42" s="58"/>
      <c r="D42" s="151"/>
      <c r="E42" s="152"/>
      <c r="F42" s="152"/>
      <c r="G42" s="153"/>
      <c r="H42" s="159"/>
      <c r="I42" s="155"/>
      <c r="J42" s="156"/>
      <c r="K42" s="157"/>
      <c r="L42" s="158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</row>
    <row r="43" spans="1:321" customFormat="1" ht="32.4" customHeight="1" x14ac:dyDescent="0.3">
      <c r="A43" s="110" t="s">
        <v>87</v>
      </c>
      <c r="B43" s="111" t="s">
        <v>197</v>
      </c>
      <c r="C43" s="112" t="s">
        <v>5</v>
      </c>
      <c r="D43" s="118">
        <v>514</v>
      </c>
      <c r="E43" s="119">
        <v>210</v>
      </c>
      <c r="F43" s="119">
        <f>D43*E43</f>
        <v>107940</v>
      </c>
      <c r="G43" s="120">
        <v>11</v>
      </c>
      <c r="H43" s="121" t="s">
        <v>198</v>
      </c>
      <c r="I43" s="135">
        <v>7.0000000000000007E-2</v>
      </c>
      <c r="J43" s="122">
        <f>I43*D43</f>
        <v>35.980000000000004</v>
      </c>
      <c r="K43" s="119">
        <v>3501</v>
      </c>
      <c r="L43" s="123">
        <f>J43*K43</f>
        <v>125965.98000000001</v>
      </c>
    </row>
    <row r="44" spans="1:321" customFormat="1" x14ac:dyDescent="0.3">
      <c r="A44" s="54" t="s">
        <v>35</v>
      </c>
      <c r="B44" s="43" t="s">
        <v>172</v>
      </c>
      <c r="C44" s="44" t="s">
        <v>0</v>
      </c>
      <c r="D44" s="124">
        <v>119.63749999999999</v>
      </c>
      <c r="E44" s="65">
        <v>2500</v>
      </c>
      <c r="F44" s="65">
        <f>D44*E44</f>
        <v>299093.75</v>
      </c>
      <c r="G44" s="46">
        <v>1</v>
      </c>
      <c r="H44" s="125" t="s">
        <v>29</v>
      </c>
      <c r="I44" s="46">
        <v>7.0000000000000007E-2</v>
      </c>
      <c r="J44" s="77">
        <f>I44*D44</f>
        <v>8.374625</v>
      </c>
      <c r="K44" s="65">
        <v>26800</v>
      </c>
      <c r="L44" s="127">
        <f t="shared" ref="L44:L49" si="1">K44*J44</f>
        <v>224439.95</v>
      </c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</row>
    <row r="45" spans="1:321" customFormat="1" x14ac:dyDescent="0.3">
      <c r="A45" s="54"/>
      <c r="B45" s="43"/>
      <c r="C45" s="44"/>
      <c r="D45" s="124"/>
      <c r="E45" s="65"/>
      <c r="F45" s="65"/>
      <c r="G45" s="46">
        <v>14</v>
      </c>
      <c r="H45" s="125" t="s">
        <v>36</v>
      </c>
      <c r="I45" s="46">
        <v>1.02</v>
      </c>
      <c r="J45" s="77">
        <f>I45*D44</f>
        <v>122.03025</v>
      </c>
      <c r="K45" s="65">
        <v>4300</v>
      </c>
      <c r="L45" s="127">
        <f t="shared" si="1"/>
        <v>524730.07499999995</v>
      </c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</row>
    <row r="46" spans="1:321" customFormat="1" x14ac:dyDescent="0.3">
      <c r="A46" s="54" t="s">
        <v>37</v>
      </c>
      <c r="B46" s="43" t="s">
        <v>173</v>
      </c>
      <c r="C46" s="44" t="s">
        <v>0</v>
      </c>
      <c r="D46" s="124">
        <v>3.5060000000000002</v>
      </c>
      <c r="E46" s="65">
        <v>4500</v>
      </c>
      <c r="F46" s="65">
        <f>D46*E46</f>
        <v>15777.000000000002</v>
      </c>
      <c r="G46" s="46">
        <v>1</v>
      </c>
      <c r="H46" s="125" t="s">
        <v>29</v>
      </c>
      <c r="I46" s="46">
        <v>0.1</v>
      </c>
      <c r="J46" s="77">
        <f>I46*D46</f>
        <v>0.35060000000000002</v>
      </c>
      <c r="K46" s="65">
        <v>29800</v>
      </c>
      <c r="L46" s="127">
        <f t="shared" si="1"/>
        <v>10447.880000000001</v>
      </c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</row>
    <row r="47" spans="1:321" customFormat="1" x14ac:dyDescent="0.3">
      <c r="A47" s="54"/>
      <c r="B47" s="43"/>
      <c r="C47" s="44"/>
      <c r="D47" s="124"/>
      <c r="E47" s="65"/>
      <c r="F47" s="65"/>
      <c r="G47" s="46">
        <v>14</v>
      </c>
      <c r="H47" s="125" t="s">
        <v>36</v>
      </c>
      <c r="I47" s="46">
        <v>1.02</v>
      </c>
      <c r="J47" s="77">
        <f>I47*D46</f>
        <v>3.5761200000000004</v>
      </c>
      <c r="K47" s="65">
        <v>4300</v>
      </c>
      <c r="L47" s="127">
        <f t="shared" si="1"/>
        <v>15377.316000000003</v>
      </c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</row>
    <row r="48" spans="1:321" customFormat="1" ht="20.399999999999999" x14ac:dyDescent="0.3">
      <c r="A48" s="54" t="s">
        <v>38</v>
      </c>
      <c r="B48" s="43" t="s">
        <v>174</v>
      </c>
      <c r="C48" s="44" t="s">
        <v>0</v>
      </c>
      <c r="D48" s="124">
        <v>5.6000000000000005</v>
      </c>
      <c r="E48" s="65">
        <v>5600</v>
      </c>
      <c r="F48" s="65">
        <f>D48*E48</f>
        <v>31360.000000000004</v>
      </c>
      <c r="G48" s="46">
        <v>1</v>
      </c>
      <c r="H48" s="125" t="s">
        <v>29</v>
      </c>
      <c r="I48" s="46">
        <v>0.12</v>
      </c>
      <c r="J48" s="77">
        <f>I48*D48</f>
        <v>0.67200000000000004</v>
      </c>
      <c r="K48" s="65">
        <v>2680</v>
      </c>
      <c r="L48" s="127">
        <f t="shared" si="1"/>
        <v>1800.96</v>
      </c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</row>
    <row r="49" spans="1:321" customFormat="1" x14ac:dyDescent="0.3">
      <c r="A49" s="54"/>
      <c r="B49" s="43"/>
      <c r="C49" s="44"/>
      <c r="D49" s="124"/>
      <c r="E49" s="65"/>
      <c r="F49" s="65"/>
      <c r="G49" s="46">
        <v>14</v>
      </c>
      <c r="H49" s="125" t="s">
        <v>36</v>
      </c>
      <c r="I49" s="46">
        <v>1.02</v>
      </c>
      <c r="J49" s="77">
        <f>I49*D48</f>
        <v>5.7120000000000006</v>
      </c>
      <c r="K49" s="65">
        <v>4300</v>
      </c>
      <c r="L49" s="127">
        <f t="shared" si="1"/>
        <v>24561.600000000002</v>
      </c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</row>
    <row r="50" spans="1:321" customFormat="1" x14ac:dyDescent="0.3">
      <c r="A50" s="54" t="s">
        <v>41</v>
      </c>
      <c r="B50" s="43" t="s">
        <v>176</v>
      </c>
      <c r="C50" s="44" t="s">
        <v>0</v>
      </c>
      <c r="D50" s="124">
        <v>16.5</v>
      </c>
      <c r="E50" s="65">
        <v>1350</v>
      </c>
      <c r="F50" s="65">
        <f>D50*E50</f>
        <v>22275</v>
      </c>
      <c r="G50" s="46"/>
      <c r="H50" s="125"/>
      <c r="I50" s="46"/>
      <c r="J50" s="77"/>
      <c r="K50" s="65"/>
      <c r="L50" s="127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</row>
    <row r="51" spans="1:321" customFormat="1" ht="21" customHeight="1" x14ac:dyDescent="0.3">
      <c r="A51" s="54" t="s">
        <v>42</v>
      </c>
      <c r="B51" s="43" t="s">
        <v>178</v>
      </c>
      <c r="C51" s="44" t="s">
        <v>132</v>
      </c>
      <c r="D51" s="124">
        <v>30</v>
      </c>
      <c r="E51" s="65">
        <v>600</v>
      </c>
      <c r="F51" s="65">
        <f>D51*E51</f>
        <v>18000</v>
      </c>
      <c r="G51" s="46">
        <v>78</v>
      </c>
      <c r="H51" s="125" t="s">
        <v>177</v>
      </c>
      <c r="I51" s="46">
        <v>1</v>
      </c>
      <c r="J51" s="77">
        <f>I51*D51</f>
        <v>30</v>
      </c>
      <c r="K51" s="65">
        <v>130</v>
      </c>
      <c r="L51" s="127">
        <f t="shared" ref="L51:L57" si="2">K51*J51</f>
        <v>3900</v>
      </c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</row>
    <row r="52" spans="1:321" customFormat="1" x14ac:dyDescent="0.3">
      <c r="A52" s="54"/>
      <c r="B52" s="43"/>
      <c r="C52" s="44"/>
      <c r="D52" s="124"/>
      <c r="E52" s="65"/>
      <c r="F52" s="65"/>
      <c r="G52" s="46">
        <v>236</v>
      </c>
      <c r="H52" s="125" t="s">
        <v>26</v>
      </c>
      <c r="I52" s="46">
        <v>0.01</v>
      </c>
      <c r="J52" s="77">
        <f>I52*D51</f>
        <v>0.3</v>
      </c>
      <c r="K52" s="65">
        <v>3420</v>
      </c>
      <c r="L52" s="127">
        <f t="shared" si="2"/>
        <v>1026</v>
      </c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</row>
    <row r="53" spans="1:321" customFormat="1" x14ac:dyDescent="0.3">
      <c r="A53" s="54" t="s">
        <v>39</v>
      </c>
      <c r="B53" s="43" t="s">
        <v>175</v>
      </c>
      <c r="C53" s="44" t="s">
        <v>5</v>
      </c>
      <c r="D53" s="124">
        <v>18.75</v>
      </c>
      <c r="E53" s="65">
        <v>4800</v>
      </c>
      <c r="F53" s="65">
        <f>D53*E53</f>
        <v>90000</v>
      </c>
      <c r="G53" s="46">
        <v>1</v>
      </c>
      <c r="H53" s="125" t="s">
        <v>29</v>
      </c>
      <c r="I53" s="46">
        <v>0.1</v>
      </c>
      <c r="J53" s="77">
        <f>I53*D53</f>
        <v>1.875</v>
      </c>
      <c r="K53" s="65">
        <v>680</v>
      </c>
      <c r="L53" s="127">
        <f t="shared" si="2"/>
        <v>1275</v>
      </c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</row>
    <row r="54" spans="1:321" customFormat="1" x14ac:dyDescent="0.3">
      <c r="A54" s="54"/>
      <c r="B54" s="43"/>
      <c r="C54" s="44"/>
      <c r="D54" s="124"/>
      <c r="E54" s="65"/>
      <c r="F54" s="65"/>
      <c r="G54" s="46">
        <v>14</v>
      </c>
      <c r="H54" s="125" t="s">
        <v>36</v>
      </c>
      <c r="I54" s="46">
        <v>0.15</v>
      </c>
      <c r="J54" s="77">
        <f>I54*D53</f>
        <v>2.8125</v>
      </c>
      <c r="K54" s="65">
        <v>4300</v>
      </c>
      <c r="L54" s="127">
        <f t="shared" si="2"/>
        <v>12093.75</v>
      </c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</row>
    <row r="55" spans="1:321" customFormat="1" x14ac:dyDescent="0.3">
      <c r="A55" s="54"/>
      <c r="B55" s="43"/>
      <c r="C55" s="44"/>
      <c r="D55" s="124"/>
      <c r="E55" s="65"/>
      <c r="F55" s="65"/>
      <c r="G55" s="46">
        <v>154</v>
      </c>
      <c r="H55" s="125" t="s">
        <v>40</v>
      </c>
      <c r="I55" s="46">
        <v>0.04</v>
      </c>
      <c r="J55" s="77">
        <f>I55*D53</f>
        <v>0.75</v>
      </c>
      <c r="K55" s="65">
        <v>2680</v>
      </c>
      <c r="L55" s="127">
        <f t="shared" si="2"/>
        <v>2010</v>
      </c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</row>
    <row r="56" spans="1:321" customFormat="1" x14ac:dyDescent="0.3">
      <c r="A56" s="54"/>
      <c r="B56" s="43"/>
      <c r="C56" s="44"/>
      <c r="D56" s="124"/>
      <c r="E56" s="65"/>
      <c r="F56" s="65"/>
      <c r="G56" s="46">
        <v>289</v>
      </c>
      <c r="H56" s="125" t="s">
        <v>144</v>
      </c>
      <c r="I56" s="46">
        <v>1.1000000000000001</v>
      </c>
      <c r="J56" s="77">
        <f>I56*D53</f>
        <v>20.625</v>
      </c>
      <c r="K56" s="65">
        <v>254</v>
      </c>
      <c r="L56" s="127">
        <f t="shared" si="2"/>
        <v>5238.75</v>
      </c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  <c r="IZ56" s="4"/>
      <c r="JA56" s="4"/>
      <c r="JB56" s="4"/>
      <c r="JC56" s="4"/>
      <c r="JD56" s="4"/>
      <c r="JE56" s="4"/>
      <c r="JF56" s="4"/>
      <c r="JG56" s="4"/>
      <c r="JH56" s="4"/>
      <c r="JI56" s="4"/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  <c r="LF56" s="4"/>
      <c r="LG56" s="4"/>
      <c r="LH56" s="4"/>
      <c r="LI56" s="4"/>
    </row>
    <row r="57" spans="1:321" customFormat="1" ht="15" thickBot="1" x14ac:dyDescent="0.35">
      <c r="A57" s="113"/>
      <c r="B57" s="114"/>
      <c r="C57" s="115"/>
      <c r="D57" s="141"/>
      <c r="E57" s="130"/>
      <c r="F57" s="130"/>
      <c r="G57" s="131">
        <v>332</v>
      </c>
      <c r="H57" s="132" t="s">
        <v>12</v>
      </c>
      <c r="I57" s="131">
        <v>0.16</v>
      </c>
      <c r="J57" s="133">
        <f>I57*D53</f>
        <v>3</v>
      </c>
      <c r="K57" s="130">
        <v>129</v>
      </c>
      <c r="L57" s="134">
        <f t="shared" si="2"/>
        <v>387</v>
      </c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</row>
    <row r="58" spans="1:321" customFormat="1" ht="15" thickBot="1" x14ac:dyDescent="0.35">
      <c r="A58" s="56"/>
      <c r="B58" s="57" t="s">
        <v>43</v>
      </c>
      <c r="C58" s="58"/>
      <c r="D58" s="151"/>
      <c r="E58" s="152"/>
      <c r="F58" s="152"/>
      <c r="G58" s="153"/>
      <c r="H58" s="159"/>
      <c r="I58" s="155"/>
      <c r="J58" s="156"/>
      <c r="K58" s="157"/>
      <c r="L58" s="158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</row>
    <row r="59" spans="1:321" customFormat="1" x14ac:dyDescent="0.3">
      <c r="A59" s="110" t="s">
        <v>49</v>
      </c>
      <c r="B59" s="111" t="s">
        <v>50</v>
      </c>
      <c r="C59" s="112" t="s">
        <v>10</v>
      </c>
      <c r="D59" s="118">
        <v>877.8</v>
      </c>
      <c r="E59" s="119">
        <v>380</v>
      </c>
      <c r="F59" s="119">
        <f>D59*E59</f>
        <v>333564</v>
      </c>
      <c r="G59" s="120"/>
      <c r="H59" s="121"/>
      <c r="I59" s="135"/>
      <c r="J59" s="122"/>
      <c r="K59" s="119"/>
      <c r="L59" s="123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  <c r="IY59" s="4"/>
      <c r="IZ59" s="4"/>
      <c r="JA59" s="4"/>
      <c r="JB59" s="4"/>
      <c r="JC59" s="4"/>
      <c r="JD59" s="4"/>
      <c r="JE59" s="4"/>
      <c r="JF59" s="4"/>
      <c r="JG59" s="4"/>
      <c r="JH59" s="4"/>
      <c r="JI59" s="4"/>
      <c r="JJ59" s="4"/>
      <c r="JK59" s="4"/>
      <c r="JL59" s="4"/>
      <c r="JM59" s="4"/>
      <c r="JN59" s="4"/>
      <c r="JO59" s="4"/>
      <c r="JP59" s="4"/>
      <c r="JQ59" s="4"/>
      <c r="JR59" s="4"/>
      <c r="JS59" s="4"/>
      <c r="JT59" s="4"/>
      <c r="JU59" s="4"/>
      <c r="JV59" s="4"/>
      <c r="JW59" s="4"/>
      <c r="JX59" s="4"/>
      <c r="JY59" s="4"/>
      <c r="JZ59" s="4"/>
      <c r="KA59" s="4"/>
      <c r="KB59" s="4"/>
      <c r="KC59" s="4"/>
      <c r="KD59" s="4"/>
      <c r="KE59" s="4"/>
      <c r="KF59" s="4"/>
      <c r="KG59" s="4"/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/>
      <c r="KU59" s="4"/>
      <c r="KV59" s="4"/>
      <c r="KW59" s="4"/>
      <c r="KX59" s="4"/>
      <c r="KY59" s="4"/>
      <c r="KZ59" s="4"/>
      <c r="LA59" s="4"/>
      <c r="LB59" s="4"/>
      <c r="LC59" s="4"/>
      <c r="LD59" s="4"/>
      <c r="LE59" s="4"/>
      <c r="LF59" s="4"/>
      <c r="LG59" s="4"/>
      <c r="LH59" s="4"/>
      <c r="LI59" s="4"/>
    </row>
    <row r="60" spans="1:321" customFormat="1" x14ac:dyDescent="0.3">
      <c r="A60" s="54"/>
      <c r="B60" s="43"/>
      <c r="C60" s="44"/>
      <c r="D60" s="124"/>
      <c r="E60" s="65"/>
      <c r="F60" s="65"/>
      <c r="G60" s="46" t="s">
        <v>142</v>
      </c>
      <c r="H60" s="125" t="s">
        <v>143</v>
      </c>
      <c r="I60" s="46">
        <v>1.1000000000000001</v>
      </c>
      <c r="J60" s="77">
        <f>D59*I60</f>
        <v>965.58</v>
      </c>
      <c r="K60" s="65">
        <v>127</v>
      </c>
      <c r="L60" s="127">
        <f>J60*K60</f>
        <v>122628.66</v>
      </c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  <c r="IY60" s="4"/>
      <c r="IZ60" s="4"/>
      <c r="JA60" s="4"/>
      <c r="JB60" s="4"/>
      <c r="JC60" s="4"/>
      <c r="JD60" s="4"/>
      <c r="JE60" s="4"/>
      <c r="JF60" s="4"/>
      <c r="JG60" s="4"/>
      <c r="JH60" s="4"/>
      <c r="JI60" s="4"/>
      <c r="JJ60" s="4"/>
      <c r="JK60" s="4"/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/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4"/>
      <c r="LD60" s="4"/>
      <c r="LE60" s="4"/>
      <c r="LF60" s="4"/>
      <c r="LG60" s="4"/>
      <c r="LH60" s="4"/>
      <c r="LI60" s="4"/>
    </row>
    <row r="61" spans="1:321" customFormat="1" x14ac:dyDescent="0.3">
      <c r="A61" s="55"/>
      <c r="B61" s="11"/>
      <c r="C61" s="45"/>
      <c r="D61" s="124"/>
      <c r="E61" s="138"/>
      <c r="F61" s="65"/>
      <c r="G61" s="46">
        <v>47</v>
      </c>
      <c r="H61" s="125" t="s">
        <v>47</v>
      </c>
      <c r="I61" s="126">
        <v>0.15</v>
      </c>
      <c r="J61" s="77">
        <f>I61*D59</f>
        <v>131.66999999999999</v>
      </c>
      <c r="K61" s="65">
        <v>56</v>
      </c>
      <c r="L61" s="127">
        <f>J61*K61</f>
        <v>7373.5199999999995</v>
      </c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  <c r="IZ61" s="4"/>
      <c r="JA61" s="4"/>
      <c r="JB61" s="4"/>
      <c r="JC61" s="4"/>
      <c r="JD61" s="4"/>
      <c r="JE61" s="4"/>
      <c r="JF61" s="4"/>
      <c r="JG61" s="4"/>
      <c r="JH61" s="4"/>
      <c r="JI61" s="4"/>
      <c r="JJ61" s="4"/>
      <c r="JK61" s="4"/>
      <c r="JL61" s="4"/>
      <c r="JM61" s="4"/>
      <c r="JN61" s="4"/>
      <c r="JO61" s="4"/>
      <c r="JP61" s="4"/>
      <c r="JQ61" s="4"/>
      <c r="JR61" s="4"/>
      <c r="JS61" s="4"/>
      <c r="JT61" s="4"/>
      <c r="JU61" s="4"/>
      <c r="JV61" s="4"/>
      <c r="JW61" s="4"/>
      <c r="JX61" s="4"/>
      <c r="JY61" s="4"/>
      <c r="JZ61" s="4"/>
      <c r="KA61" s="4"/>
      <c r="KB61" s="4"/>
      <c r="KC61" s="4"/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  <c r="LF61" s="4"/>
      <c r="LG61" s="4"/>
      <c r="LH61" s="4"/>
      <c r="LI61" s="4"/>
    </row>
    <row r="62" spans="1:321" customFormat="1" x14ac:dyDescent="0.3">
      <c r="A62" s="55"/>
      <c r="B62" s="11"/>
      <c r="C62" s="45"/>
      <c r="D62" s="124"/>
      <c r="E62" s="138"/>
      <c r="F62" s="65"/>
      <c r="G62" s="46">
        <v>115</v>
      </c>
      <c r="H62" s="125" t="s">
        <v>48</v>
      </c>
      <c r="I62" s="126">
        <v>6</v>
      </c>
      <c r="J62" s="77">
        <f>I62*D59</f>
        <v>5266.7999999999993</v>
      </c>
      <c r="K62" s="65">
        <v>12.4</v>
      </c>
      <c r="L62" s="127">
        <f>J62*K62</f>
        <v>65308.319999999992</v>
      </c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"/>
      <c r="JJ62" s="4"/>
      <c r="JK62" s="4"/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</row>
    <row r="63" spans="1:321" customFormat="1" ht="21.6" customHeight="1" x14ac:dyDescent="0.3">
      <c r="A63" s="54" t="s">
        <v>45</v>
      </c>
      <c r="B63" s="43" t="s">
        <v>46</v>
      </c>
      <c r="C63" s="44" t="s">
        <v>10</v>
      </c>
      <c r="D63" s="124">
        <v>187.5</v>
      </c>
      <c r="E63" s="65">
        <v>350</v>
      </c>
      <c r="F63" s="65">
        <f>D63*E63</f>
        <v>65625</v>
      </c>
      <c r="G63" s="46"/>
      <c r="H63" s="125"/>
      <c r="I63" s="126"/>
      <c r="J63" s="77"/>
      <c r="K63" s="65"/>
      <c r="L63" s="127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4"/>
      <c r="KR63" s="4"/>
      <c r="KS63" s="4"/>
      <c r="KT63" s="4"/>
      <c r="KU63" s="4"/>
      <c r="KV63" s="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</row>
    <row r="64" spans="1:321" customFormat="1" x14ac:dyDescent="0.3">
      <c r="A64" s="54"/>
      <c r="B64" s="43"/>
      <c r="C64" s="44"/>
      <c r="D64" s="124"/>
      <c r="E64" s="65"/>
      <c r="F64" s="65"/>
      <c r="G64" s="46" t="s">
        <v>142</v>
      </c>
      <c r="H64" s="125" t="s">
        <v>143</v>
      </c>
      <c r="I64" s="46">
        <v>0.4</v>
      </c>
      <c r="J64" s="77">
        <f>D63*I64</f>
        <v>75</v>
      </c>
      <c r="K64" s="65">
        <v>127</v>
      </c>
      <c r="L64" s="127">
        <f>J64*K64</f>
        <v>9525</v>
      </c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</row>
    <row r="65" spans="1:321" customFormat="1" ht="15" thickBot="1" x14ac:dyDescent="0.35">
      <c r="A65" s="92"/>
      <c r="B65" s="116"/>
      <c r="C65" s="117"/>
      <c r="D65" s="141"/>
      <c r="E65" s="144"/>
      <c r="F65" s="130">
        <f>D65*E65</f>
        <v>0</v>
      </c>
      <c r="G65" s="131">
        <v>47</v>
      </c>
      <c r="H65" s="132" t="s">
        <v>47</v>
      </c>
      <c r="I65" s="147">
        <v>0.1</v>
      </c>
      <c r="J65" s="133">
        <f>I65*D63</f>
        <v>18.75</v>
      </c>
      <c r="K65" s="130">
        <v>56</v>
      </c>
      <c r="L65" s="134">
        <f>J65*K65</f>
        <v>1050</v>
      </c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</row>
    <row r="66" spans="1:321" customFormat="1" ht="15" thickBot="1" x14ac:dyDescent="0.35">
      <c r="A66" s="56"/>
      <c r="B66" s="57" t="s">
        <v>52</v>
      </c>
      <c r="C66" s="58"/>
      <c r="D66" s="151"/>
      <c r="E66" s="152"/>
      <c r="F66" s="152"/>
      <c r="G66" s="153"/>
      <c r="H66" s="159"/>
      <c r="I66" s="155"/>
      <c r="J66" s="156"/>
      <c r="K66" s="157"/>
      <c r="L66" s="158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</row>
    <row r="67" spans="1:321" customFormat="1" x14ac:dyDescent="0.3">
      <c r="A67" s="110" t="s">
        <v>53</v>
      </c>
      <c r="B67" s="111" t="s">
        <v>54</v>
      </c>
      <c r="C67" s="112" t="s">
        <v>5</v>
      </c>
      <c r="D67" s="118">
        <v>10.5</v>
      </c>
      <c r="E67" s="119">
        <v>1520</v>
      </c>
      <c r="F67" s="119">
        <f>D67*E67</f>
        <v>15960</v>
      </c>
      <c r="G67" s="120">
        <v>2</v>
      </c>
      <c r="H67" s="121" t="s">
        <v>55</v>
      </c>
      <c r="I67" s="135">
        <v>4</v>
      </c>
      <c r="J67" s="122">
        <f>D67*I67</f>
        <v>42</v>
      </c>
      <c r="K67" s="119">
        <v>11.38</v>
      </c>
      <c r="L67" s="123">
        <f>J67*K67</f>
        <v>477.96000000000004</v>
      </c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</row>
    <row r="68" spans="1:321" customFormat="1" x14ac:dyDescent="0.3">
      <c r="A68" s="55"/>
      <c r="B68" s="11"/>
      <c r="C68" s="45"/>
      <c r="D68" s="124"/>
      <c r="E68" s="138"/>
      <c r="F68" s="65"/>
      <c r="G68" s="46">
        <v>184</v>
      </c>
      <c r="H68" s="125" t="s">
        <v>13</v>
      </c>
      <c r="I68" s="126">
        <v>1</v>
      </c>
      <c r="J68" s="77">
        <f>D67*I68</f>
        <v>10.5</v>
      </c>
      <c r="K68" s="65">
        <v>405</v>
      </c>
      <c r="L68" s="127">
        <f>J68*K68</f>
        <v>4252.5</v>
      </c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</row>
    <row r="69" spans="1:321" customFormat="1" x14ac:dyDescent="0.3">
      <c r="A69" s="55"/>
      <c r="B69" s="11"/>
      <c r="C69" s="45"/>
      <c r="D69" s="124"/>
      <c r="E69" s="138"/>
      <c r="F69" s="65"/>
      <c r="G69" s="216"/>
      <c r="H69" s="217" t="s">
        <v>139</v>
      </c>
      <c r="I69" s="218">
        <v>1</v>
      </c>
      <c r="J69" s="166">
        <v>5</v>
      </c>
      <c r="K69" s="219"/>
      <c r="L69" s="220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</row>
    <row r="70" spans="1:321" customFormat="1" ht="20.399999999999999" x14ac:dyDescent="0.3">
      <c r="A70" s="54" t="s">
        <v>56</v>
      </c>
      <c r="B70" s="43" t="s">
        <v>57</v>
      </c>
      <c r="C70" s="44" t="s">
        <v>5</v>
      </c>
      <c r="D70" s="124">
        <v>56.25</v>
      </c>
      <c r="E70" s="65">
        <v>400</v>
      </c>
      <c r="F70" s="65">
        <f>D70*E70</f>
        <v>22500</v>
      </c>
      <c r="G70" s="46">
        <v>2</v>
      </c>
      <c r="H70" s="125" t="s">
        <v>55</v>
      </c>
      <c r="I70" s="126">
        <v>4</v>
      </c>
      <c r="J70" s="77">
        <f>D70*I70</f>
        <v>225</v>
      </c>
      <c r="K70" s="65">
        <v>11.38</v>
      </c>
      <c r="L70" s="127">
        <f>J70*K70</f>
        <v>2560.5</v>
      </c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</row>
    <row r="71" spans="1:321" customFormat="1" x14ac:dyDescent="0.3">
      <c r="A71" s="55"/>
      <c r="B71" s="11"/>
      <c r="C71" s="45"/>
      <c r="D71" s="124"/>
      <c r="E71" s="138"/>
      <c r="F71" s="65"/>
      <c r="G71" s="46">
        <v>184</v>
      </c>
      <c r="H71" s="125" t="s">
        <v>13</v>
      </c>
      <c r="I71" s="126">
        <v>0.5</v>
      </c>
      <c r="J71" s="77">
        <f>D70*I71</f>
        <v>28.125</v>
      </c>
      <c r="K71" s="65">
        <v>405</v>
      </c>
      <c r="L71" s="127">
        <f>J71*K71</f>
        <v>11390.625</v>
      </c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</row>
    <row r="72" spans="1:321" customFormat="1" ht="15" thickBot="1" x14ac:dyDescent="0.35">
      <c r="A72" s="92"/>
      <c r="B72" s="116"/>
      <c r="C72" s="117"/>
      <c r="D72" s="141"/>
      <c r="E72" s="144"/>
      <c r="F72" s="130"/>
      <c r="G72" s="161"/>
      <c r="H72" s="162" t="s">
        <v>140</v>
      </c>
      <c r="I72" s="163">
        <v>1</v>
      </c>
      <c r="J72" s="164">
        <f>D70*I72</f>
        <v>56.25</v>
      </c>
      <c r="K72" s="160"/>
      <c r="L72" s="165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</row>
    <row r="73" spans="1:321" ht="15" thickBot="1" x14ac:dyDescent="0.35">
      <c r="A73" s="56"/>
      <c r="B73" s="57" t="s">
        <v>63</v>
      </c>
      <c r="C73" s="58"/>
      <c r="D73" s="151"/>
      <c r="E73" s="152"/>
      <c r="F73" s="152"/>
      <c r="G73" s="153"/>
      <c r="H73" s="159"/>
      <c r="I73" s="155"/>
      <c r="J73" s="156"/>
      <c r="K73" s="157"/>
      <c r="L73" s="158"/>
    </row>
    <row r="74" spans="1:321" x14ac:dyDescent="0.3">
      <c r="A74" s="110" t="s">
        <v>66</v>
      </c>
      <c r="B74" s="111" t="s">
        <v>67</v>
      </c>
      <c r="C74" s="112" t="s">
        <v>5</v>
      </c>
      <c r="D74" s="148">
        <v>514</v>
      </c>
      <c r="E74" s="119">
        <v>140</v>
      </c>
      <c r="F74" s="119">
        <f>D74*E74</f>
        <v>71960</v>
      </c>
      <c r="G74" s="120">
        <v>62</v>
      </c>
      <c r="H74" s="121" t="s">
        <v>68</v>
      </c>
      <c r="I74" s="135">
        <v>2</v>
      </c>
      <c r="J74" s="135">
        <f>D74*I74</f>
        <v>1028</v>
      </c>
      <c r="K74" s="119">
        <v>8.5</v>
      </c>
      <c r="L74" s="123">
        <f t="shared" ref="L74:L85" si="3">J74*K74</f>
        <v>8738</v>
      </c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</row>
    <row r="75" spans="1:321" x14ac:dyDescent="0.3">
      <c r="A75" s="55"/>
      <c r="B75" s="11"/>
      <c r="C75" s="45"/>
      <c r="D75" s="128"/>
      <c r="E75" s="138"/>
      <c r="F75" s="65"/>
      <c r="G75" s="46">
        <v>97</v>
      </c>
      <c r="H75" s="125" t="s">
        <v>65</v>
      </c>
      <c r="I75" s="126">
        <v>0.03</v>
      </c>
      <c r="J75" s="126">
        <f>D74*I75</f>
        <v>15.42</v>
      </c>
      <c r="K75" s="65">
        <v>264.88</v>
      </c>
      <c r="L75" s="127">
        <f t="shared" si="3"/>
        <v>4084.4495999999999</v>
      </c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</row>
    <row r="76" spans="1:321" x14ac:dyDescent="0.3">
      <c r="A76" s="55"/>
      <c r="B76" s="11"/>
      <c r="C76" s="45"/>
      <c r="D76" s="128"/>
      <c r="E76" s="138"/>
      <c r="F76" s="65"/>
      <c r="G76" s="46">
        <v>186</v>
      </c>
      <c r="H76" s="125" t="s">
        <v>69</v>
      </c>
      <c r="I76" s="126">
        <v>1.05</v>
      </c>
      <c r="J76" s="126">
        <f>D74*I76</f>
        <v>539.70000000000005</v>
      </c>
      <c r="K76" s="65">
        <v>253</v>
      </c>
      <c r="L76" s="127">
        <f t="shared" si="3"/>
        <v>136544.1</v>
      </c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</row>
    <row r="77" spans="1:321" x14ac:dyDescent="0.3">
      <c r="A77" s="54" t="s">
        <v>250</v>
      </c>
      <c r="B77" s="43" t="s">
        <v>251</v>
      </c>
      <c r="C77" s="44" t="s">
        <v>5</v>
      </c>
      <c r="D77" s="128">
        <v>115</v>
      </c>
      <c r="E77" s="65">
        <v>140</v>
      </c>
      <c r="F77" s="65">
        <f>D77*E77</f>
        <v>16100</v>
      </c>
      <c r="G77" s="46">
        <v>62</v>
      </c>
      <c r="H77" s="125" t="s">
        <v>68</v>
      </c>
      <c r="I77" s="126">
        <v>4</v>
      </c>
      <c r="J77" s="126">
        <f>D77*I77</f>
        <v>460</v>
      </c>
      <c r="K77" s="65">
        <v>8.5</v>
      </c>
      <c r="L77" s="127">
        <f t="shared" si="3"/>
        <v>3910</v>
      </c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</row>
    <row r="78" spans="1:321" x14ac:dyDescent="0.3">
      <c r="A78" s="55"/>
      <c r="B78" s="11"/>
      <c r="C78" s="45"/>
      <c r="D78" s="128"/>
      <c r="E78" s="138"/>
      <c r="F78" s="65"/>
      <c r="G78" s="46">
        <v>97</v>
      </c>
      <c r="H78" s="125" t="s">
        <v>65</v>
      </c>
      <c r="I78" s="126">
        <v>0.03</v>
      </c>
      <c r="J78" s="126">
        <f>D77*I78</f>
        <v>3.4499999999999997</v>
      </c>
      <c r="K78" s="65">
        <v>264.88</v>
      </c>
      <c r="L78" s="127">
        <f t="shared" si="3"/>
        <v>913.8359999999999</v>
      </c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</row>
    <row r="79" spans="1:321" x14ac:dyDescent="0.3">
      <c r="A79" s="55"/>
      <c r="B79" s="11"/>
      <c r="C79" s="45"/>
      <c r="D79" s="128"/>
      <c r="E79" s="138"/>
      <c r="F79" s="65"/>
      <c r="G79" s="46">
        <v>186</v>
      </c>
      <c r="H79" s="125" t="s">
        <v>69</v>
      </c>
      <c r="I79" s="126">
        <v>2.0499999999999998</v>
      </c>
      <c r="J79" s="126">
        <f>D77*I79</f>
        <v>235.74999999999997</v>
      </c>
      <c r="K79" s="65">
        <v>253</v>
      </c>
      <c r="L79" s="127">
        <f t="shared" si="3"/>
        <v>59644.749999999993</v>
      </c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</row>
    <row r="80" spans="1:321" ht="20.399999999999999" x14ac:dyDescent="0.3">
      <c r="A80" s="54" t="s">
        <v>80</v>
      </c>
      <c r="B80" s="43" t="s">
        <v>252</v>
      </c>
      <c r="C80" s="44" t="s">
        <v>5</v>
      </c>
      <c r="D80" s="124">
        <v>514</v>
      </c>
      <c r="E80" s="65">
        <v>150</v>
      </c>
      <c r="F80" s="65">
        <f>D80*E80</f>
        <v>77100</v>
      </c>
      <c r="G80" s="46">
        <v>210</v>
      </c>
      <c r="H80" s="125" t="s">
        <v>11</v>
      </c>
      <c r="I80" s="126">
        <v>1.4999999999999999E-2</v>
      </c>
      <c r="J80" s="77">
        <f>I80*D80</f>
        <v>7.71</v>
      </c>
      <c r="K80" s="65">
        <v>1900</v>
      </c>
      <c r="L80" s="127">
        <f t="shared" si="3"/>
        <v>14649</v>
      </c>
    </row>
    <row r="81" spans="1:173" customFormat="1" x14ac:dyDescent="0.3">
      <c r="A81" s="54"/>
      <c r="B81" s="43"/>
      <c r="C81" s="44"/>
      <c r="D81" s="124"/>
      <c r="E81" s="65"/>
      <c r="F81" s="65"/>
      <c r="G81" s="46">
        <v>233</v>
      </c>
      <c r="H81" s="125" t="s">
        <v>188</v>
      </c>
      <c r="I81" s="126">
        <v>0.3</v>
      </c>
      <c r="J81" s="77">
        <f>I81*D80</f>
        <v>154.19999999999999</v>
      </c>
      <c r="K81" s="65">
        <v>110</v>
      </c>
      <c r="L81" s="127">
        <f t="shared" si="3"/>
        <v>16962</v>
      </c>
    </row>
    <row r="82" spans="1:173" customFormat="1" x14ac:dyDescent="0.3">
      <c r="A82" s="54"/>
      <c r="B82" s="43"/>
      <c r="C82" s="44"/>
      <c r="D82" s="124"/>
      <c r="E82" s="65"/>
      <c r="F82" s="65"/>
      <c r="G82" s="46">
        <v>243</v>
      </c>
      <c r="H82" s="125" t="s">
        <v>81</v>
      </c>
      <c r="I82" s="126">
        <v>1.1000000000000001</v>
      </c>
      <c r="J82" s="77">
        <f>I82*D80</f>
        <v>565.40000000000009</v>
      </c>
      <c r="K82" s="65">
        <v>150</v>
      </c>
      <c r="L82" s="127">
        <f t="shared" si="3"/>
        <v>84810.000000000015</v>
      </c>
    </row>
    <row r="83" spans="1:173" ht="20.399999999999999" x14ac:dyDescent="0.3">
      <c r="A83" s="54" t="s">
        <v>80</v>
      </c>
      <c r="B83" s="43" t="s">
        <v>253</v>
      </c>
      <c r="C83" s="44" t="s">
        <v>10</v>
      </c>
      <c r="D83" s="124">
        <v>151.6</v>
      </c>
      <c r="E83" s="65">
        <v>180</v>
      </c>
      <c r="F83" s="65">
        <f>D83*E83</f>
        <v>27288</v>
      </c>
      <c r="G83" s="46">
        <v>210</v>
      </c>
      <c r="H83" s="125" t="s">
        <v>11</v>
      </c>
      <c r="I83" s="126">
        <v>1.4999999999999999E-2</v>
      </c>
      <c r="J83" s="77">
        <f>I83*D83</f>
        <v>2.274</v>
      </c>
      <c r="K83" s="65">
        <v>1900</v>
      </c>
      <c r="L83" s="127">
        <f t="shared" si="3"/>
        <v>4320.6000000000004</v>
      </c>
    </row>
    <row r="84" spans="1:173" customFormat="1" x14ac:dyDescent="0.3">
      <c r="A84" s="54"/>
      <c r="B84" s="43"/>
      <c r="C84" s="44"/>
      <c r="D84" s="124"/>
      <c r="E84" s="65"/>
      <c r="F84" s="65"/>
      <c r="G84" s="46">
        <v>233</v>
      </c>
      <c r="H84" s="125" t="s">
        <v>188</v>
      </c>
      <c r="I84" s="126">
        <v>0.3</v>
      </c>
      <c r="J84" s="77">
        <f>I84*D83</f>
        <v>45.48</v>
      </c>
      <c r="K84" s="65">
        <v>110</v>
      </c>
      <c r="L84" s="127">
        <f t="shared" si="3"/>
        <v>5002.7999999999993</v>
      </c>
    </row>
    <row r="85" spans="1:173" customFormat="1" ht="15" thickBot="1" x14ac:dyDescent="0.35">
      <c r="A85" s="113"/>
      <c r="B85" s="114"/>
      <c r="C85" s="115"/>
      <c r="D85" s="141"/>
      <c r="E85" s="130"/>
      <c r="F85" s="130"/>
      <c r="G85" s="131">
        <v>243</v>
      </c>
      <c r="H85" s="132" t="s">
        <v>81</v>
      </c>
      <c r="I85" s="147">
        <v>1.1000000000000001</v>
      </c>
      <c r="J85" s="133">
        <f>I85*D83</f>
        <v>166.76000000000002</v>
      </c>
      <c r="K85" s="130">
        <v>150</v>
      </c>
      <c r="L85" s="134">
        <f t="shared" si="3"/>
        <v>25014.000000000004</v>
      </c>
    </row>
    <row r="86" spans="1:173" customFormat="1" ht="15" thickBot="1" x14ac:dyDescent="0.35">
      <c r="A86" s="167"/>
      <c r="B86" s="168" t="s">
        <v>73</v>
      </c>
      <c r="C86" s="169"/>
      <c r="D86" s="151"/>
      <c r="E86" s="152"/>
      <c r="F86" s="152"/>
      <c r="G86" s="152"/>
      <c r="H86" s="159"/>
      <c r="I86" s="152"/>
      <c r="J86" s="170"/>
      <c r="K86" s="155"/>
      <c r="L86" s="158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</row>
    <row r="87" spans="1:173" customFormat="1" x14ac:dyDescent="0.3">
      <c r="A87" s="110" t="s">
        <v>74</v>
      </c>
      <c r="B87" s="111" t="s">
        <v>255</v>
      </c>
      <c r="C87" s="112" t="s">
        <v>5</v>
      </c>
      <c r="D87" s="118">
        <v>435</v>
      </c>
      <c r="E87" s="119">
        <v>500</v>
      </c>
      <c r="F87" s="119">
        <f>D87*E87</f>
        <v>217500</v>
      </c>
      <c r="G87" s="120" t="s">
        <v>208</v>
      </c>
      <c r="H87" s="121" t="s">
        <v>254</v>
      </c>
      <c r="I87" s="135">
        <v>1.05</v>
      </c>
      <c r="J87" s="122">
        <f>I87*D87</f>
        <v>456.75</v>
      </c>
      <c r="K87" s="119">
        <v>2000</v>
      </c>
      <c r="L87" s="123">
        <f>J87*K87</f>
        <v>913500</v>
      </c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</row>
    <row r="88" spans="1:173" customFormat="1" ht="22.8" customHeight="1" x14ac:dyDescent="0.3">
      <c r="A88" s="54" t="s">
        <v>79</v>
      </c>
      <c r="B88" s="43" t="s">
        <v>186</v>
      </c>
      <c r="C88" s="44" t="s">
        <v>148</v>
      </c>
      <c r="D88" s="124">
        <v>80</v>
      </c>
      <c r="E88" s="65">
        <v>350</v>
      </c>
      <c r="F88" s="65">
        <f>D88*E88</f>
        <v>28000</v>
      </c>
      <c r="G88" s="216"/>
      <c r="H88" s="217" t="s">
        <v>187</v>
      </c>
      <c r="I88" s="218">
        <v>1.05</v>
      </c>
      <c r="J88" s="166">
        <f>I88*D88</f>
        <v>84</v>
      </c>
      <c r="K88" s="219"/>
      <c r="L88" s="220"/>
    </row>
    <row r="89" spans="1:173" customFormat="1" x14ac:dyDescent="0.3">
      <c r="A89" s="54" t="s">
        <v>82</v>
      </c>
      <c r="B89" s="43" t="s">
        <v>189</v>
      </c>
      <c r="C89" s="44" t="s">
        <v>148</v>
      </c>
      <c r="D89" s="124">
        <v>113.95</v>
      </c>
      <c r="E89" s="65">
        <v>350</v>
      </c>
      <c r="F89" s="65">
        <f>D89*E89</f>
        <v>39882.5</v>
      </c>
      <c r="G89" s="46">
        <v>59</v>
      </c>
      <c r="H89" s="125" t="s">
        <v>44</v>
      </c>
      <c r="I89" s="126">
        <v>4</v>
      </c>
      <c r="J89" s="77">
        <f>I89*D89</f>
        <v>455.8</v>
      </c>
      <c r="K89" s="65">
        <v>0.6</v>
      </c>
      <c r="L89" s="127">
        <f>J89*K89</f>
        <v>273.48</v>
      </c>
    </row>
    <row r="90" spans="1:173" customFormat="1" x14ac:dyDescent="0.3">
      <c r="A90" s="54"/>
      <c r="B90" s="43"/>
      <c r="C90" s="44"/>
      <c r="D90" s="124"/>
      <c r="E90" s="65"/>
      <c r="F90" s="65"/>
      <c r="G90" s="216"/>
      <c r="H90" s="217" t="s">
        <v>190</v>
      </c>
      <c r="I90" s="218">
        <v>0.6</v>
      </c>
      <c r="J90" s="166">
        <f>I90*D89</f>
        <v>68.37</v>
      </c>
      <c r="K90" s="219"/>
      <c r="L90" s="220"/>
    </row>
    <row r="91" spans="1:173" customFormat="1" x14ac:dyDescent="0.3">
      <c r="A91" s="54" t="s">
        <v>83</v>
      </c>
      <c r="B91" s="43" t="s">
        <v>191</v>
      </c>
      <c r="C91" s="44" t="s">
        <v>5</v>
      </c>
      <c r="D91" s="124">
        <v>91.2</v>
      </c>
      <c r="E91" s="65">
        <v>450</v>
      </c>
      <c r="F91" s="65">
        <f>D91*E91</f>
        <v>41040</v>
      </c>
      <c r="G91" s="46">
        <v>18</v>
      </c>
      <c r="H91" s="125" t="s">
        <v>72</v>
      </c>
      <c r="I91" s="126">
        <v>1.8</v>
      </c>
      <c r="J91" s="77">
        <f>I91*D91</f>
        <v>164.16</v>
      </c>
      <c r="K91" s="65">
        <v>48</v>
      </c>
      <c r="L91" s="127">
        <f t="shared" ref="L91:L96" si="4">J91*K91</f>
        <v>7879.68</v>
      </c>
    </row>
    <row r="92" spans="1:173" customFormat="1" x14ac:dyDescent="0.3">
      <c r="A92" s="54"/>
      <c r="B92" s="43"/>
      <c r="C92" s="44"/>
      <c r="D92" s="124"/>
      <c r="E92" s="65"/>
      <c r="F92" s="65"/>
      <c r="G92" s="46">
        <v>40</v>
      </c>
      <c r="H92" s="125" t="s">
        <v>6</v>
      </c>
      <c r="I92" s="126">
        <v>0.1</v>
      </c>
      <c r="J92" s="77">
        <f>I92*D91</f>
        <v>9.120000000000001</v>
      </c>
      <c r="K92" s="65">
        <v>75</v>
      </c>
      <c r="L92" s="127">
        <f t="shared" si="4"/>
        <v>684.00000000000011</v>
      </c>
    </row>
    <row r="93" spans="1:173" customFormat="1" x14ac:dyDescent="0.3">
      <c r="A93" s="54"/>
      <c r="B93" s="43"/>
      <c r="C93" s="44"/>
      <c r="D93" s="124"/>
      <c r="E93" s="65"/>
      <c r="F93" s="65"/>
      <c r="G93" s="46">
        <v>60</v>
      </c>
      <c r="H93" s="125" t="s">
        <v>51</v>
      </c>
      <c r="I93" s="126">
        <v>10</v>
      </c>
      <c r="J93" s="77">
        <f>I93*D91</f>
        <v>912</v>
      </c>
      <c r="K93" s="65">
        <v>1</v>
      </c>
      <c r="L93" s="127">
        <f t="shared" si="4"/>
        <v>912</v>
      </c>
    </row>
    <row r="94" spans="1:173" customFormat="1" ht="20.399999999999999" x14ac:dyDescent="0.3">
      <c r="A94" s="54"/>
      <c r="B94" s="43"/>
      <c r="C94" s="44"/>
      <c r="D94" s="124"/>
      <c r="E94" s="65"/>
      <c r="F94" s="65"/>
      <c r="G94" s="46">
        <v>159</v>
      </c>
      <c r="H94" s="125" t="s">
        <v>185</v>
      </c>
      <c r="I94" s="126">
        <v>1.1000000000000001</v>
      </c>
      <c r="J94" s="77">
        <f>I94*D91</f>
        <v>100.32000000000001</v>
      </c>
      <c r="K94" s="65">
        <v>135</v>
      </c>
      <c r="L94" s="127">
        <f t="shared" si="4"/>
        <v>13543.2</v>
      </c>
    </row>
    <row r="95" spans="1:173" customFormat="1" x14ac:dyDescent="0.3">
      <c r="A95" s="54"/>
      <c r="B95" s="43"/>
      <c r="C95" s="44"/>
      <c r="D95" s="124"/>
      <c r="E95" s="65"/>
      <c r="F95" s="65"/>
      <c r="G95" s="46">
        <v>196</v>
      </c>
      <c r="H95" s="125" t="s">
        <v>61</v>
      </c>
      <c r="I95" s="126">
        <v>1.05</v>
      </c>
      <c r="J95" s="77">
        <f>I95*D91</f>
        <v>95.76</v>
      </c>
      <c r="K95" s="65">
        <v>405</v>
      </c>
      <c r="L95" s="127">
        <f t="shared" si="4"/>
        <v>38782.800000000003</v>
      </c>
    </row>
    <row r="96" spans="1:173" customFormat="1" x14ac:dyDescent="0.3">
      <c r="A96" s="54"/>
      <c r="B96" s="43"/>
      <c r="C96" s="44"/>
      <c r="D96" s="124"/>
      <c r="E96" s="65"/>
      <c r="F96" s="65"/>
      <c r="G96" s="46">
        <v>249</v>
      </c>
      <c r="H96" s="125" t="s">
        <v>222</v>
      </c>
      <c r="I96" s="126">
        <v>12</v>
      </c>
      <c r="J96" s="77">
        <f>I96*D91</f>
        <v>1094.4000000000001</v>
      </c>
      <c r="K96" s="65">
        <v>0.85</v>
      </c>
      <c r="L96" s="127">
        <f t="shared" si="4"/>
        <v>930.24</v>
      </c>
    </row>
    <row r="97" spans="1:173" customFormat="1" x14ac:dyDescent="0.3">
      <c r="A97" s="54" t="s">
        <v>84</v>
      </c>
      <c r="B97" s="43" t="s">
        <v>192</v>
      </c>
      <c r="C97" s="44" t="s">
        <v>148</v>
      </c>
      <c r="D97" s="124">
        <v>187.25</v>
      </c>
      <c r="E97" s="65">
        <v>210</v>
      </c>
      <c r="F97" s="65">
        <f t="shared" ref="F97:F102" si="5">D97*E97</f>
        <v>39322.5</v>
      </c>
      <c r="G97" s="46"/>
      <c r="H97" s="125" t="s">
        <v>193</v>
      </c>
      <c r="I97" s="126">
        <v>0.6</v>
      </c>
      <c r="J97" s="77">
        <f t="shared" ref="J97:J102" si="6">I97*D97</f>
        <v>112.35</v>
      </c>
      <c r="K97" s="65"/>
      <c r="L97" s="127"/>
    </row>
    <row r="98" spans="1:173" customFormat="1" x14ac:dyDescent="0.3">
      <c r="A98" s="54" t="s">
        <v>85</v>
      </c>
      <c r="B98" s="43" t="s">
        <v>194</v>
      </c>
      <c r="C98" s="44" t="s">
        <v>132</v>
      </c>
      <c r="D98" s="124">
        <v>15</v>
      </c>
      <c r="E98" s="65">
        <v>550</v>
      </c>
      <c r="F98" s="65">
        <f t="shared" si="5"/>
        <v>8250</v>
      </c>
      <c r="G98" s="46"/>
      <c r="H98" s="125" t="s">
        <v>195</v>
      </c>
      <c r="I98" s="126">
        <v>1</v>
      </c>
      <c r="J98" s="77">
        <f t="shared" si="6"/>
        <v>15</v>
      </c>
      <c r="K98" s="65"/>
      <c r="L98" s="127"/>
    </row>
    <row r="99" spans="1:173" customFormat="1" ht="20.399999999999999" x14ac:dyDescent="0.3">
      <c r="A99" s="54" t="s">
        <v>84</v>
      </c>
      <c r="B99" s="43" t="s">
        <v>228</v>
      </c>
      <c r="C99" s="44" t="s">
        <v>148</v>
      </c>
      <c r="D99" s="124">
        <v>87.5</v>
      </c>
      <c r="E99" s="65">
        <v>210</v>
      </c>
      <c r="F99" s="65">
        <f t="shared" si="5"/>
        <v>18375</v>
      </c>
      <c r="G99" s="46"/>
      <c r="H99" s="125" t="s">
        <v>193</v>
      </c>
      <c r="I99" s="126">
        <v>0.6</v>
      </c>
      <c r="J99" s="77">
        <f t="shared" si="6"/>
        <v>52.5</v>
      </c>
      <c r="K99" s="65"/>
      <c r="L99" s="127"/>
    </row>
    <row r="100" spans="1:173" customFormat="1" ht="21.6" customHeight="1" x14ac:dyDescent="0.3">
      <c r="A100" s="54" t="s">
        <v>79</v>
      </c>
      <c r="B100" s="43" t="s">
        <v>229</v>
      </c>
      <c r="C100" s="44" t="s">
        <v>148</v>
      </c>
      <c r="D100" s="124">
        <v>41.25</v>
      </c>
      <c r="E100" s="65">
        <v>350</v>
      </c>
      <c r="F100" s="65">
        <f t="shared" si="5"/>
        <v>14437.5</v>
      </c>
      <c r="G100" s="46"/>
      <c r="H100" s="125" t="s">
        <v>187</v>
      </c>
      <c r="I100" s="126">
        <v>1.05</v>
      </c>
      <c r="J100" s="77">
        <f t="shared" si="6"/>
        <v>43.3125</v>
      </c>
      <c r="K100" s="65"/>
      <c r="L100" s="127"/>
    </row>
    <row r="101" spans="1:173" customFormat="1" x14ac:dyDescent="0.3">
      <c r="A101" s="54" t="s">
        <v>75</v>
      </c>
      <c r="B101" s="43" t="s">
        <v>230</v>
      </c>
      <c r="C101" s="44" t="s">
        <v>5</v>
      </c>
      <c r="D101" s="124">
        <v>18.75</v>
      </c>
      <c r="E101" s="65">
        <v>150</v>
      </c>
      <c r="F101" s="65">
        <f t="shared" si="5"/>
        <v>2812.5</v>
      </c>
      <c r="G101" s="46">
        <v>68</v>
      </c>
      <c r="H101" s="125" t="s">
        <v>181</v>
      </c>
      <c r="I101" s="126">
        <v>1.4999999999999999E-2</v>
      </c>
      <c r="J101" s="77">
        <f t="shared" si="6"/>
        <v>0.28125</v>
      </c>
      <c r="K101" s="65">
        <v>14000</v>
      </c>
      <c r="L101" s="127">
        <f>J101*K101</f>
        <v>3937.5</v>
      </c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</row>
    <row r="102" spans="1:173" customFormat="1" x14ac:dyDescent="0.3">
      <c r="A102" s="54" t="s">
        <v>76</v>
      </c>
      <c r="B102" s="43" t="s">
        <v>231</v>
      </c>
      <c r="C102" s="44" t="s">
        <v>5</v>
      </c>
      <c r="D102" s="124">
        <v>18.75</v>
      </c>
      <c r="E102" s="65">
        <v>140</v>
      </c>
      <c r="F102" s="65">
        <f t="shared" si="5"/>
        <v>2625</v>
      </c>
      <c r="G102" s="46">
        <v>68</v>
      </c>
      <c r="H102" s="125" t="s">
        <v>181</v>
      </c>
      <c r="I102" s="126">
        <v>0.01</v>
      </c>
      <c r="J102" s="77">
        <f t="shared" si="6"/>
        <v>0.1875</v>
      </c>
      <c r="K102" s="65">
        <v>14000</v>
      </c>
      <c r="L102" s="127">
        <f>J102*K102</f>
        <v>2625</v>
      </c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</row>
    <row r="103" spans="1:173" customFormat="1" x14ac:dyDescent="0.3">
      <c r="A103" s="54"/>
      <c r="B103" s="43"/>
      <c r="C103" s="44"/>
      <c r="D103" s="124"/>
      <c r="E103" s="65"/>
      <c r="F103" s="65"/>
      <c r="G103" s="46">
        <v>198</v>
      </c>
      <c r="H103" s="125" t="s">
        <v>182</v>
      </c>
      <c r="I103" s="126">
        <v>1.1000000000000001</v>
      </c>
      <c r="J103" s="77">
        <f>I103*D102</f>
        <v>20.625</v>
      </c>
      <c r="K103" s="65">
        <v>98</v>
      </c>
      <c r="L103" s="127">
        <f>J103*K103</f>
        <v>2021.25</v>
      </c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</row>
    <row r="104" spans="1:173" customFormat="1" x14ac:dyDescent="0.3">
      <c r="A104" s="54"/>
      <c r="B104" s="43"/>
      <c r="C104" s="44"/>
      <c r="D104" s="124"/>
      <c r="E104" s="65"/>
      <c r="F104" s="65"/>
      <c r="G104" s="46">
        <v>260</v>
      </c>
      <c r="H104" s="125" t="s">
        <v>64</v>
      </c>
      <c r="I104" s="126">
        <v>0.8</v>
      </c>
      <c r="J104" s="77">
        <f>I104*D102</f>
        <v>15</v>
      </c>
      <c r="K104" s="65">
        <v>22.62</v>
      </c>
      <c r="L104" s="127">
        <f>J104*K104</f>
        <v>339.3</v>
      </c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</row>
    <row r="105" spans="1:173" customFormat="1" x14ac:dyDescent="0.3">
      <c r="A105" s="54" t="s">
        <v>77</v>
      </c>
      <c r="B105" s="43" t="s">
        <v>232</v>
      </c>
      <c r="C105" s="44" t="s">
        <v>5</v>
      </c>
      <c r="D105" s="124">
        <v>18.8</v>
      </c>
      <c r="E105" s="65">
        <v>40</v>
      </c>
      <c r="F105" s="65">
        <f>D105*E105</f>
        <v>752</v>
      </c>
      <c r="G105" s="46">
        <v>172</v>
      </c>
      <c r="H105" s="125" t="s">
        <v>183</v>
      </c>
      <c r="I105" s="126">
        <v>0.4</v>
      </c>
      <c r="J105" s="77">
        <f>I105*D105</f>
        <v>7.5200000000000005</v>
      </c>
      <c r="K105" s="65">
        <v>12.45</v>
      </c>
      <c r="L105" s="127">
        <f>J105*K105</f>
        <v>93.623999999999995</v>
      </c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</row>
    <row r="106" spans="1:173" customFormat="1" ht="15" thickBot="1" x14ac:dyDescent="0.35">
      <c r="A106" s="113" t="s">
        <v>78</v>
      </c>
      <c r="B106" s="114" t="s">
        <v>233</v>
      </c>
      <c r="C106" s="115" t="s">
        <v>5</v>
      </c>
      <c r="D106" s="141">
        <v>18.8</v>
      </c>
      <c r="E106" s="130">
        <v>250</v>
      </c>
      <c r="F106" s="130">
        <f>D106*E106</f>
        <v>4700</v>
      </c>
      <c r="G106" s="161"/>
      <c r="H106" s="162" t="s">
        <v>184</v>
      </c>
      <c r="I106" s="163">
        <v>1.2</v>
      </c>
      <c r="J106" s="164">
        <f>I106*D106</f>
        <v>22.56</v>
      </c>
      <c r="K106" s="160"/>
      <c r="L106" s="165"/>
    </row>
    <row r="107" spans="1:173" customFormat="1" ht="15" thickBot="1" x14ac:dyDescent="0.35">
      <c r="A107" s="56"/>
      <c r="B107" s="57" t="s">
        <v>206</v>
      </c>
      <c r="C107" s="58"/>
      <c r="D107" s="151"/>
      <c r="E107" s="152"/>
      <c r="F107" s="152"/>
      <c r="G107" s="152"/>
      <c r="H107" s="159"/>
      <c r="I107" s="152"/>
      <c r="J107" s="170"/>
      <c r="K107" s="155"/>
      <c r="L107" s="158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</row>
    <row r="108" spans="1:173" customFormat="1" ht="20.399999999999999" x14ac:dyDescent="0.3">
      <c r="A108" s="110" t="s">
        <v>88</v>
      </c>
      <c r="B108" s="111" t="s">
        <v>199</v>
      </c>
      <c r="C108" s="112" t="s">
        <v>5</v>
      </c>
      <c r="D108" s="118">
        <v>103.4</v>
      </c>
      <c r="E108" s="119">
        <v>380</v>
      </c>
      <c r="F108" s="119">
        <f>D108*E108</f>
        <v>39292</v>
      </c>
      <c r="G108" s="120">
        <v>11</v>
      </c>
      <c r="H108" s="121" t="s">
        <v>198</v>
      </c>
      <c r="I108" s="135">
        <v>0.05</v>
      </c>
      <c r="J108" s="122">
        <f>I108*D108</f>
        <v>5.1700000000000008</v>
      </c>
      <c r="K108" s="119">
        <v>3501</v>
      </c>
      <c r="L108" s="123">
        <f>J108*K108</f>
        <v>18100.170000000002</v>
      </c>
    </row>
    <row r="109" spans="1:173" customFormat="1" x14ac:dyDescent="0.3">
      <c r="A109" s="54"/>
      <c r="B109" s="43"/>
      <c r="C109" s="44"/>
      <c r="D109" s="124"/>
      <c r="E109" s="65"/>
      <c r="F109" s="65"/>
      <c r="G109" s="46">
        <v>253</v>
      </c>
      <c r="H109" s="125" t="s">
        <v>60</v>
      </c>
      <c r="I109" s="126">
        <v>1.1000000000000001</v>
      </c>
      <c r="J109" s="77">
        <f>I109*D108</f>
        <v>113.74000000000001</v>
      </c>
      <c r="K109" s="65">
        <v>51</v>
      </c>
      <c r="L109" s="127">
        <f>J109*K109</f>
        <v>5800.7400000000007</v>
      </c>
    </row>
    <row r="110" spans="1:173" customFormat="1" x14ac:dyDescent="0.3">
      <c r="A110" s="54" t="s">
        <v>90</v>
      </c>
      <c r="B110" s="43" t="s">
        <v>200</v>
      </c>
      <c r="C110" s="44" t="s">
        <v>5</v>
      </c>
      <c r="D110" s="124">
        <v>103.4</v>
      </c>
      <c r="E110" s="65">
        <v>430</v>
      </c>
      <c r="F110" s="65">
        <f>D110*E110</f>
        <v>44462</v>
      </c>
      <c r="G110" s="46">
        <v>34</v>
      </c>
      <c r="H110" s="125" t="s">
        <v>89</v>
      </c>
      <c r="I110" s="126">
        <v>0.04</v>
      </c>
      <c r="J110" s="77">
        <f>I110*D110</f>
        <v>4.1360000000000001</v>
      </c>
      <c r="K110" s="65">
        <v>3642</v>
      </c>
      <c r="L110" s="127">
        <f>J110*K110</f>
        <v>15063.312</v>
      </c>
    </row>
    <row r="111" spans="1:173" customFormat="1" x14ac:dyDescent="0.3">
      <c r="A111" s="54"/>
      <c r="B111" s="43"/>
      <c r="C111" s="44"/>
      <c r="D111" s="124"/>
      <c r="E111" s="65"/>
      <c r="F111" s="65"/>
      <c r="G111" s="46">
        <v>126</v>
      </c>
      <c r="H111" s="125" t="s">
        <v>8</v>
      </c>
      <c r="I111" s="126">
        <v>0.01</v>
      </c>
      <c r="J111" s="77">
        <f>I111*D110</f>
        <v>1.034</v>
      </c>
      <c r="K111" s="65">
        <v>1280</v>
      </c>
      <c r="L111" s="127">
        <f>J111*K111</f>
        <v>1323.52</v>
      </c>
    </row>
    <row r="112" spans="1:173" customFormat="1" x14ac:dyDescent="0.3">
      <c r="A112" s="54"/>
      <c r="B112" s="43"/>
      <c r="C112" s="44"/>
      <c r="D112" s="124"/>
      <c r="E112" s="65"/>
      <c r="F112" s="65"/>
      <c r="G112" s="216"/>
      <c r="H112" s="217" t="s">
        <v>201</v>
      </c>
      <c r="I112" s="218">
        <v>1.05</v>
      </c>
      <c r="J112" s="166">
        <f>I112*D110</f>
        <v>108.57000000000001</v>
      </c>
      <c r="K112" s="219"/>
      <c r="L112" s="220"/>
    </row>
    <row r="113" spans="1:173" customFormat="1" x14ac:dyDescent="0.3">
      <c r="A113" s="54" t="s">
        <v>91</v>
      </c>
      <c r="B113" s="43" t="s">
        <v>202</v>
      </c>
      <c r="C113" s="44" t="s">
        <v>148</v>
      </c>
      <c r="D113" s="124">
        <v>103.4</v>
      </c>
      <c r="E113" s="65">
        <v>210</v>
      </c>
      <c r="F113" s="65">
        <f>D113*E113</f>
        <v>21714</v>
      </c>
      <c r="G113" s="46">
        <v>11</v>
      </c>
      <c r="H113" s="125" t="s">
        <v>198</v>
      </c>
      <c r="I113" s="126">
        <v>0.03</v>
      </c>
      <c r="J113" s="77">
        <f>I113*D113</f>
        <v>3.1019999999999999</v>
      </c>
      <c r="K113" s="65">
        <v>3501</v>
      </c>
      <c r="L113" s="127">
        <f>J113*K113</f>
        <v>10860.101999999999</v>
      </c>
    </row>
    <row r="114" spans="1:173" customFormat="1" x14ac:dyDescent="0.3">
      <c r="A114" s="54"/>
      <c r="B114" s="43"/>
      <c r="C114" s="44"/>
      <c r="D114" s="124"/>
      <c r="E114" s="65"/>
      <c r="F114" s="65"/>
      <c r="G114" s="46">
        <v>188</v>
      </c>
      <c r="H114" s="125" t="s">
        <v>58</v>
      </c>
      <c r="I114" s="126">
        <v>0.01</v>
      </c>
      <c r="J114" s="77">
        <f>I114*D113</f>
        <v>1.034</v>
      </c>
      <c r="K114" s="65">
        <v>1850</v>
      </c>
      <c r="L114" s="127">
        <f>J114*K114</f>
        <v>1912.9</v>
      </c>
    </row>
    <row r="115" spans="1:173" customFormat="1" x14ac:dyDescent="0.3">
      <c r="A115" s="54"/>
      <c r="B115" s="43"/>
      <c r="C115" s="44"/>
      <c r="D115" s="124"/>
      <c r="E115" s="65"/>
      <c r="F115" s="65"/>
      <c r="G115" s="216">
        <v>208</v>
      </c>
      <c r="H115" s="217" t="s">
        <v>203</v>
      </c>
      <c r="I115" s="218">
        <v>1.05</v>
      </c>
      <c r="J115" s="166">
        <f>I115*D113</f>
        <v>108.57000000000001</v>
      </c>
      <c r="K115" s="219"/>
      <c r="L115" s="220"/>
    </row>
    <row r="116" spans="1:173" customFormat="1" ht="15" thickBot="1" x14ac:dyDescent="0.35">
      <c r="A116" s="113" t="s">
        <v>92</v>
      </c>
      <c r="B116" s="114" t="s">
        <v>204</v>
      </c>
      <c r="C116" s="115" t="s">
        <v>132</v>
      </c>
      <c r="D116" s="141">
        <v>10</v>
      </c>
      <c r="E116" s="130">
        <v>640</v>
      </c>
      <c r="F116" s="130">
        <f>D116*E116</f>
        <v>6400</v>
      </c>
      <c r="G116" s="131">
        <v>21</v>
      </c>
      <c r="H116" s="132" t="s">
        <v>205</v>
      </c>
      <c r="I116" s="147">
        <v>1</v>
      </c>
      <c r="J116" s="133">
        <f>I116*D116</f>
        <v>10</v>
      </c>
      <c r="K116" s="130">
        <v>1620</v>
      </c>
      <c r="L116" s="134">
        <f>J116*K116</f>
        <v>16200</v>
      </c>
    </row>
    <row r="117" spans="1:173" customFormat="1" ht="15" thickBot="1" x14ac:dyDescent="0.35">
      <c r="A117" s="56"/>
      <c r="B117" s="57" t="s">
        <v>93</v>
      </c>
      <c r="C117" s="58"/>
      <c r="D117" s="151"/>
      <c r="E117" s="152"/>
      <c r="F117" s="152"/>
      <c r="G117" s="153"/>
      <c r="H117" s="159"/>
      <c r="I117" s="155"/>
      <c r="J117" s="156"/>
      <c r="K117" s="157"/>
      <c r="L117" s="158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</row>
    <row r="118" spans="1:173" customFormat="1" x14ac:dyDescent="0.3">
      <c r="A118" s="110" t="s">
        <v>96</v>
      </c>
      <c r="B118" s="111" t="s">
        <v>97</v>
      </c>
      <c r="C118" s="112" t="s">
        <v>9</v>
      </c>
      <c r="D118" s="118">
        <v>15</v>
      </c>
      <c r="E118" s="119">
        <v>150</v>
      </c>
      <c r="F118" s="119">
        <f>D118*E118</f>
        <v>2250</v>
      </c>
      <c r="G118" s="120">
        <v>681</v>
      </c>
      <c r="H118" s="121" t="s">
        <v>98</v>
      </c>
      <c r="I118" s="135">
        <v>2</v>
      </c>
      <c r="J118" s="122">
        <f>D118*I118</f>
        <v>30</v>
      </c>
      <c r="K118" s="119">
        <v>132</v>
      </c>
      <c r="L118" s="123">
        <f>J118*K118</f>
        <v>3960</v>
      </c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</row>
    <row r="119" spans="1:173" customFormat="1" x14ac:dyDescent="0.3">
      <c r="A119" s="55"/>
      <c r="B119" s="11"/>
      <c r="C119" s="45"/>
      <c r="D119" s="124"/>
      <c r="E119" s="138"/>
      <c r="F119" s="65"/>
      <c r="G119" s="46">
        <v>766</v>
      </c>
      <c r="H119" s="125" t="s">
        <v>95</v>
      </c>
      <c r="I119" s="126">
        <v>1</v>
      </c>
      <c r="J119" s="77">
        <f>D118*I119</f>
        <v>15</v>
      </c>
      <c r="K119" s="65">
        <v>154</v>
      </c>
      <c r="L119" s="127">
        <f>J119*K119</f>
        <v>2310</v>
      </c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</row>
    <row r="120" spans="1:173" customFormat="1" x14ac:dyDescent="0.3">
      <c r="A120" s="54" t="s">
        <v>101</v>
      </c>
      <c r="B120" s="43" t="s">
        <v>102</v>
      </c>
      <c r="C120" s="44" t="s">
        <v>10</v>
      </c>
      <c r="D120" s="124">
        <v>77.5</v>
      </c>
      <c r="E120" s="65">
        <v>140</v>
      </c>
      <c r="F120" s="65">
        <f>D120*E120</f>
        <v>10850</v>
      </c>
      <c r="G120" s="46">
        <v>681</v>
      </c>
      <c r="H120" s="125" t="s">
        <v>98</v>
      </c>
      <c r="I120" s="126">
        <v>0.5</v>
      </c>
      <c r="J120" s="77">
        <f>D120*I120</f>
        <v>38.75</v>
      </c>
      <c r="K120" s="65">
        <v>132</v>
      </c>
      <c r="L120" s="127">
        <f>J120*K120</f>
        <v>5115</v>
      </c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</row>
    <row r="121" spans="1:173" customFormat="1" x14ac:dyDescent="0.3">
      <c r="A121" s="55"/>
      <c r="B121" s="11"/>
      <c r="C121" s="45"/>
      <c r="D121" s="124"/>
      <c r="E121" s="138"/>
      <c r="F121" s="65"/>
      <c r="G121" s="46">
        <v>737</v>
      </c>
      <c r="H121" s="125" t="s">
        <v>94</v>
      </c>
      <c r="I121" s="126">
        <v>1</v>
      </c>
      <c r="J121" s="77">
        <f>D120*I121</f>
        <v>77.5</v>
      </c>
      <c r="K121" s="65">
        <v>162.77000000000001</v>
      </c>
      <c r="L121" s="127">
        <f>J121*K121</f>
        <v>12614.675000000001</v>
      </c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</row>
    <row r="122" spans="1:173" customFormat="1" x14ac:dyDescent="0.3">
      <c r="A122" s="55"/>
      <c r="B122" s="11"/>
      <c r="C122" s="45"/>
      <c r="D122" s="124"/>
      <c r="E122" s="138"/>
      <c r="F122" s="65"/>
      <c r="G122" s="46">
        <v>766</v>
      </c>
      <c r="H122" s="125" t="s">
        <v>95</v>
      </c>
      <c r="I122" s="126">
        <v>0.5</v>
      </c>
      <c r="J122" s="77">
        <f>D120*I122</f>
        <v>38.75</v>
      </c>
      <c r="K122" s="65">
        <v>154</v>
      </c>
      <c r="L122" s="127">
        <f>J122*K122</f>
        <v>5967.5</v>
      </c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</row>
    <row r="123" spans="1:173" customFormat="1" x14ac:dyDescent="0.3">
      <c r="A123" s="54" t="s">
        <v>99</v>
      </c>
      <c r="B123" s="43" t="s">
        <v>234</v>
      </c>
      <c r="C123" s="44" t="s">
        <v>10</v>
      </c>
      <c r="D123" s="128">
        <v>40</v>
      </c>
      <c r="E123" s="65">
        <v>100</v>
      </c>
      <c r="F123" s="65">
        <f>D123*E123</f>
        <v>4000</v>
      </c>
      <c r="G123" s="46"/>
      <c r="H123" s="125"/>
      <c r="I123" s="126"/>
      <c r="J123" s="77"/>
      <c r="K123" s="65"/>
      <c r="L123" s="127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</row>
    <row r="124" spans="1:173" customFormat="1" x14ac:dyDescent="0.3">
      <c r="A124" s="55"/>
      <c r="B124" s="11"/>
      <c r="C124" s="45"/>
      <c r="D124" s="128"/>
      <c r="E124" s="138"/>
      <c r="F124" s="65"/>
      <c r="G124" s="46">
        <v>736</v>
      </c>
      <c r="H124" s="125" t="s">
        <v>100</v>
      </c>
      <c r="I124" s="126">
        <v>1</v>
      </c>
      <c r="J124" s="77">
        <f>D123*I124</f>
        <v>40</v>
      </c>
      <c r="K124" s="65">
        <v>50</v>
      </c>
      <c r="L124" s="127">
        <f>J124*K124</f>
        <v>2000</v>
      </c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</row>
    <row r="125" spans="1:173" customFormat="1" x14ac:dyDescent="0.3">
      <c r="A125" s="54" t="s">
        <v>99</v>
      </c>
      <c r="B125" s="43" t="s">
        <v>235</v>
      </c>
      <c r="C125" s="44" t="s">
        <v>10</v>
      </c>
      <c r="D125" s="128">
        <v>40</v>
      </c>
      <c r="E125" s="65">
        <v>100</v>
      </c>
      <c r="F125" s="65">
        <f>D125*E125</f>
        <v>4000</v>
      </c>
      <c r="G125" s="46">
        <v>680</v>
      </c>
      <c r="H125" s="125"/>
      <c r="I125" s="126"/>
      <c r="J125" s="77"/>
      <c r="K125" s="65"/>
      <c r="L125" s="127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</row>
    <row r="126" spans="1:173" customFormat="1" x14ac:dyDescent="0.3">
      <c r="A126" s="55"/>
      <c r="B126" s="11"/>
      <c r="C126" s="45"/>
      <c r="D126" s="128"/>
      <c r="E126" s="138"/>
      <c r="F126" s="65"/>
      <c r="G126" s="46">
        <v>736</v>
      </c>
      <c r="H126" s="125" t="s">
        <v>100</v>
      </c>
      <c r="I126" s="126">
        <v>1</v>
      </c>
      <c r="J126" s="77">
        <f>D125*I126</f>
        <v>40</v>
      </c>
      <c r="K126" s="65">
        <v>50</v>
      </c>
      <c r="L126" s="127">
        <f>J126*K126</f>
        <v>2000</v>
      </c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</row>
    <row r="127" spans="1:173" customFormat="1" ht="15" thickBot="1" x14ac:dyDescent="0.35">
      <c r="A127" s="113" t="s">
        <v>104</v>
      </c>
      <c r="B127" s="114" t="s">
        <v>236</v>
      </c>
      <c r="C127" s="115" t="s">
        <v>103</v>
      </c>
      <c r="D127" s="129">
        <v>5</v>
      </c>
      <c r="E127" s="130">
        <v>500</v>
      </c>
      <c r="F127" s="130">
        <f>D127*E127</f>
        <v>2500</v>
      </c>
      <c r="G127" s="142"/>
      <c r="H127" s="143"/>
      <c r="I127" s="144"/>
      <c r="J127" s="133"/>
      <c r="K127" s="146"/>
      <c r="L127" s="13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</row>
    <row r="128" spans="1:173" customFormat="1" ht="15" thickBot="1" x14ac:dyDescent="0.35">
      <c r="A128" s="56"/>
      <c r="B128" s="57" t="s">
        <v>161</v>
      </c>
      <c r="C128" s="58"/>
      <c r="D128" s="151"/>
      <c r="E128" s="152"/>
      <c r="F128" s="152"/>
      <c r="G128" s="153"/>
      <c r="H128" s="159"/>
      <c r="I128" s="155"/>
      <c r="J128" s="156"/>
      <c r="K128" s="157"/>
      <c r="L128" s="158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</row>
    <row r="129" spans="1:173" customFormat="1" ht="22.8" customHeight="1" x14ac:dyDescent="0.3">
      <c r="A129" s="110" t="s">
        <v>166</v>
      </c>
      <c r="B129" s="111" t="s">
        <v>147</v>
      </c>
      <c r="C129" s="112" t="s">
        <v>5</v>
      </c>
      <c r="D129" s="118">
        <v>568.64</v>
      </c>
      <c r="E129" s="119">
        <v>35</v>
      </c>
      <c r="F129" s="119">
        <f>E129*D129</f>
        <v>19902.399999999998</v>
      </c>
      <c r="G129" s="120">
        <v>809</v>
      </c>
      <c r="H129" s="121" t="s">
        <v>257</v>
      </c>
      <c r="I129" s="135">
        <v>0.2</v>
      </c>
      <c r="J129" s="122">
        <f>I129*D129</f>
        <v>113.72800000000001</v>
      </c>
      <c r="K129" s="119">
        <v>36</v>
      </c>
      <c r="L129" s="123">
        <f>K129*J129</f>
        <v>4094.2080000000005</v>
      </c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</row>
    <row r="130" spans="1:173" customFormat="1" x14ac:dyDescent="0.3">
      <c r="A130" s="54"/>
      <c r="B130" s="47" t="s">
        <v>163</v>
      </c>
      <c r="C130" s="44"/>
      <c r="D130" s="124"/>
      <c r="E130" s="65"/>
      <c r="F130" s="65"/>
      <c r="G130" s="46"/>
      <c r="H130" s="125"/>
      <c r="I130" s="126"/>
      <c r="J130" s="77"/>
      <c r="K130" s="65"/>
      <c r="L130" s="127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</row>
    <row r="131" spans="1:173" customFormat="1" x14ac:dyDescent="0.3">
      <c r="A131" s="54" t="s">
        <v>167</v>
      </c>
      <c r="B131" s="43" t="s">
        <v>248</v>
      </c>
      <c r="C131" s="44" t="s">
        <v>5</v>
      </c>
      <c r="D131" s="124">
        <v>568.6</v>
      </c>
      <c r="E131" s="65">
        <v>500</v>
      </c>
      <c r="F131" s="65">
        <f>E131*D131</f>
        <v>284300</v>
      </c>
      <c r="G131" s="46">
        <v>820</v>
      </c>
      <c r="H131" s="125" t="s">
        <v>162</v>
      </c>
      <c r="I131" s="126">
        <v>0.1</v>
      </c>
      <c r="J131" s="77">
        <f>I131*D131</f>
        <v>56.860000000000007</v>
      </c>
      <c r="K131" s="65">
        <v>98</v>
      </c>
      <c r="L131" s="127">
        <f>K131*J131</f>
        <v>5572.2800000000007</v>
      </c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</row>
    <row r="132" spans="1:173" customFormat="1" x14ac:dyDescent="0.3">
      <c r="A132" s="54"/>
      <c r="B132" s="43"/>
      <c r="C132" s="44"/>
      <c r="D132" s="124"/>
      <c r="E132" s="65"/>
      <c r="F132" s="65"/>
      <c r="G132" s="46">
        <v>807</v>
      </c>
      <c r="H132" s="125" t="s">
        <v>149</v>
      </c>
      <c r="I132" s="126">
        <v>4</v>
      </c>
      <c r="J132" s="77">
        <f>I132*D131</f>
        <v>2274.4</v>
      </c>
      <c r="K132" s="65">
        <v>5</v>
      </c>
      <c r="L132" s="127">
        <f>K132*J132</f>
        <v>11372</v>
      </c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</row>
    <row r="133" spans="1:173" customFormat="1" ht="42" customHeight="1" x14ac:dyDescent="0.3">
      <c r="A133" s="54"/>
      <c r="B133" s="11"/>
      <c r="C133" s="44"/>
      <c r="D133" s="124"/>
      <c r="E133" s="65"/>
      <c r="F133" s="65"/>
      <c r="G133" s="46">
        <v>800</v>
      </c>
      <c r="H133" s="125" t="s">
        <v>256</v>
      </c>
      <c r="I133" s="126">
        <v>6</v>
      </c>
      <c r="J133" s="77">
        <f>I133*D131</f>
        <v>3411.6000000000004</v>
      </c>
      <c r="K133" s="65">
        <v>11.2</v>
      </c>
      <c r="L133" s="127">
        <f>K133*J133</f>
        <v>38209.919999999998</v>
      </c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</row>
    <row r="134" spans="1:173" customFormat="1" x14ac:dyDescent="0.3">
      <c r="A134" s="54"/>
      <c r="B134" s="43"/>
      <c r="C134" s="44"/>
      <c r="D134" s="124"/>
      <c r="E134" s="65"/>
      <c r="F134" s="65"/>
      <c r="G134" s="46">
        <v>810</v>
      </c>
      <c r="H134" s="125" t="s">
        <v>155</v>
      </c>
      <c r="I134" s="126">
        <v>0.05</v>
      </c>
      <c r="J134" s="77">
        <f>I134*D131</f>
        <v>28.430000000000003</v>
      </c>
      <c r="K134" s="65">
        <v>225</v>
      </c>
      <c r="L134" s="127">
        <f>K134*J134</f>
        <v>6396.7500000000009</v>
      </c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</row>
    <row r="135" spans="1:173" customFormat="1" x14ac:dyDescent="0.3">
      <c r="A135" s="55"/>
      <c r="B135" s="11"/>
      <c r="C135" s="45"/>
      <c r="D135" s="128"/>
      <c r="E135" s="138"/>
      <c r="F135" s="65"/>
      <c r="G135" s="216"/>
      <c r="H135" s="217" t="s">
        <v>249</v>
      </c>
      <c r="I135" s="218">
        <v>1.05</v>
      </c>
      <c r="J135" s="166">
        <f>I135*D131</f>
        <v>597.03000000000009</v>
      </c>
      <c r="K135" s="219"/>
      <c r="L135" s="220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</row>
    <row r="136" spans="1:173" customFormat="1" x14ac:dyDescent="0.3">
      <c r="A136" s="54"/>
      <c r="B136" s="47" t="s">
        <v>164</v>
      </c>
      <c r="C136" s="44"/>
      <c r="D136" s="124"/>
      <c r="E136" s="65"/>
      <c r="F136" s="65"/>
      <c r="G136" s="46"/>
      <c r="H136" s="125"/>
      <c r="I136" s="126"/>
      <c r="J136" s="77"/>
      <c r="K136" s="65"/>
      <c r="L136" s="127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</row>
    <row r="137" spans="1:173" customFormat="1" ht="20.399999999999999" x14ac:dyDescent="0.3">
      <c r="A137" s="54" t="s">
        <v>168</v>
      </c>
      <c r="B137" s="43" t="s">
        <v>153</v>
      </c>
      <c r="C137" s="44" t="s">
        <v>148</v>
      </c>
      <c r="D137" s="124">
        <v>160.04999999999998</v>
      </c>
      <c r="E137" s="65">
        <v>35</v>
      </c>
      <c r="F137" s="65">
        <f>E137*D137</f>
        <v>5601.7499999999991</v>
      </c>
      <c r="G137" s="46">
        <v>801</v>
      </c>
      <c r="H137" s="125" t="s">
        <v>151</v>
      </c>
      <c r="I137" s="126">
        <v>0.08</v>
      </c>
      <c r="J137" s="77">
        <f>I137*D137</f>
        <v>12.803999999999998</v>
      </c>
      <c r="K137" s="65">
        <v>64</v>
      </c>
      <c r="L137" s="127">
        <f>K137*J137</f>
        <v>819.4559999999999</v>
      </c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</row>
    <row r="138" spans="1:173" customFormat="1" x14ac:dyDescent="0.3">
      <c r="A138" s="54" t="s">
        <v>169</v>
      </c>
      <c r="B138" s="43" t="s">
        <v>154</v>
      </c>
      <c r="C138" s="44" t="s">
        <v>148</v>
      </c>
      <c r="D138" s="124">
        <v>160.04999999999998</v>
      </c>
      <c r="E138" s="65">
        <v>20.604395604395606</v>
      </c>
      <c r="F138" s="65">
        <f>E138*D138</f>
        <v>3297.7335164835163</v>
      </c>
      <c r="G138" s="46">
        <v>810</v>
      </c>
      <c r="H138" s="125" t="s">
        <v>155</v>
      </c>
      <c r="I138" s="126">
        <v>0.08</v>
      </c>
      <c r="J138" s="77">
        <f>I138*D138</f>
        <v>12.803999999999998</v>
      </c>
      <c r="K138" s="65">
        <v>225</v>
      </c>
      <c r="L138" s="127">
        <f>K138*J138</f>
        <v>2880.8999999999996</v>
      </c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</row>
    <row r="139" spans="1:173" customFormat="1" ht="30.6" x14ac:dyDescent="0.3">
      <c r="A139" s="54" t="s">
        <v>170</v>
      </c>
      <c r="B139" s="43" t="s">
        <v>156</v>
      </c>
      <c r="C139" s="44" t="s">
        <v>148</v>
      </c>
      <c r="D139" s="124">
        <v>160.04999999999998</v>
      </c>
      <c r="E139" s="65">
        <v>180</v>
      </c>
      <c r="F139" s="65">
        <f>E139*D139</f>
        <v>28808.999999999996</v>
      </c>
      <c r="G139" s="46">
        <v>800</v>
      </c>
      <c r="H139" s="125" t="s">
        <v>256</v>
      </c>
      <c r="I139" s="126">
        <v>1</v>
      </c>
      <c r="J139" s="77">
        <f>I139*D139</f>
        <v>160.04999999999998</v>
      </c>
      <c r="K139" s="65">
        <v>11.2</v>
      </c>
      <c r="L139" s="127">
        <f>K139*J139</f>
        <v>1792.5599999999997</v>
      </c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</row>
    <row r="140" spans="1:173" customFormat="1" ht="30.6" x14ac:dyDescent="0.3">
      <c r="A140" s="54"/>
      <c r="B140" s="43"/>
      <c r="C140" s="44"/>
      <c r="D140" s="124"/>
      <c r="E140" s="65"/>
      <c r="F140" s="65"/>
      <c r="G140" s="46">
        <v>800</v>
      </c>
      <c r="H140" s="125" t="s">
        <v>256</v>
      </c>
      <c r="I140" s="126">
        <v>3</v>
      </c>
      <c r="J140" s="77">
        <f>I140*D139</f>
        <v>480.15</v>
      </c>
      <c r="K140" s="65">
        <v>11.2</v>
      </c>
      <c r="L140" s="127">
        <f>K140*J140</f>
        <v>5377.6799999999994</v>
      </c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</row>
    <row r="141" spans="1:173" customFormat="1" ht="20.399999999999999" x14ac:dyDescent="0.3">
      <c r="A141" s="54"/>
      <c r="B141" s="43"/>
      <c r="C141" s="44"/>
      <c r="D141" s="124"/>
      <c r="E141" s="65"/>
      <c r="F141" s="65"/>
      <c r="G141" s="46">
        <v>819</v>
      </c>
      <c r="H141" s="125" t="s">
        <v>152</v>
      </c>
      <c r="I141" s="126">
        <v>1.05</v>
      </c>
      <c r="J141" s="77">
        <f>I141*D139</f>
        <v>168.05249999999998</v>
      </c>
      <c r="K141" s="65">
        <v>85</v>
      </c>
      <c r="L141" s="127">
        <f>K141*J141</f>
        <v>14284.462499999998</v>
      </c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</row>
    <row r="142" spans="1:173" customFormat="1" x14ac:dyDescent="0.3">
      <c r="A142" s="54" t="s">
        <v>70</v>
      </c>
      <c r="B142" s="43" t="s">
        <v>71</v>
      </c>
      <c r="C142" s="44" t="s">
        <v>10</v>
      </c>
      <c r="D142" s="128">
        <v>160.1</v>
      </c>
      <c r="E142" s="65">
        <v>850</v>
      </c>
      <c r="F142" s="65">
        <f>D142*E142</f>
        <v>136085</v>
      </c>
      <c r="G142" s="46">
        <v>47</v>
      </c>
      <c r="H142" s="125" t="s">
        <v>257</v>
      </c>
      <c r="I142" s="126">
        <v>0.04</v>
      </c>
      <c r="J142" s="77">
        <f>D142*I142</f>
        <v>6.4039999999999999</v>
      </c>
      <c r="K142" s="65">
        <v>36</v>
      </c>
      <c r="L142" s="127">
        <f>J142*K142</f>
        <v>230.54399999999998</v>
      </c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</row>
    <row r="143" spans="1:173" customFormat="1" x14ac:dyDescent="0.3">
      <c r="A143" s="55"/>
      <c r="B143" s="11"/>
      <c r="C143" s="45"/>
      <c r="D143" s="128"/>
      <c r="E143" s="138"/>
      <c r="F143" s="65"/>
      <c r="G143" s="46">
        <v>86</v>
      </c>
      <c r="H143" s="125" t="s">
        <v>224</v>
      </c>
      <c r="I143" s="77">
        <v>0.1</v>
      </c>
      <c r="J143" s="77">
        <f>D142*I143</f>
        <v>16.010000000000002</v>
      </c>
      <c r="K143" s="65">
        <v>170</v>
      </c>
      <c r="L143" s="127">
        <f>J143*K143</f>
        <v>2721.7000000000003</v>
      </c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</row>
    <row r="144" spans="1:173" customFormat="1" ht="26.4" customHeight="1" x14ac:dyDescent="0.3">
      <c r="A144" s="55"/>
      <c r="B144" s="11"/>
      <c r="C144" s="45"/>
      <c r="D144" s="128"/>
      <c r="E144" s="138"/>
      <c r="F144" s="65"/>
      <c r="G144" s="46" t="s">
        <v>146</v>
      </c>
      <c r="H144" s="125" t="s">
        <v>145</v>
      </c>
      <c r="I144" s="126">
        <v>1</v>
      </c>
      <c r="J144" s="77">
        <f>D142*I144</f>
        <v>160.1</v>
      </c>
      <c r="K144" s="65">
        <v>15.2</v>
      </c>
      <c r="L144" s="127">
        <f>J144*K144</f>
        <v>2433.52</v>
      </c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</row>
    <row r="145" spans="1:173" customFormat="1" x14ac:dyDescent="0.3">
      <c r="A145" s="55"/>
      <c r="B145" s="11"/>
      <c r="C145" s="45"/>
      <c r="D145" s="128"/>
      <c r="E145" s="138"/>
      <c r="F145" s="65"/>
      <c r="G145" s="46">
        <v>125</v>
      </c>
      <c r="H145" s="125" t="s">
        <v>62</v>
      </c>
      <c r="I145" s="126">
        <v>0.01</v>
      </c>
      <c r="J145" s="77">
        <f>D142*I145</f>
        <v>1.601</v>
      </c>
      <c r="K145" s="65">
        <v>540</v>
      </c>
      <c r="L145" s="127">
        <f>J145*K145</f>
        <v>864.54</v>
      </c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</row>
    <row r="146" spans="1:173" customFormat="1" x14ac:dyDescent="0.3">
      <c r="A146" s="55"/>
      <c r="B146" s="11"/>
      <c r="C146" s="45"/>
      <c r="D146" s="128"/>
      <c r="E146" s="138"/>
      <c r="F146" s="65"/>
      <c r="G146" s="216"/>
      <c r="H146" s="217" t="s">
        <v>249</v>
      </c>
      <c r="I146" s="218">
        <v>0.2</v>
      </c>
      <c r="J146" s="166">
        <f>D142*I146</f>
        <v>32.020000000000003</v>
      </c>
      <c r="K146" s="219"/>
      <c r="L146" s="220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</row>
    <row r="147" spans="1:173" customFormat="1" ht="30.6" x14ac:dyDescent="0.3">
      <c r="A147" s="54" t="s">
        <v>225</v>
      </c>
      <c r="B147" s="43" t="s">
        <v>237</v>
      </c>
      <c r="C147" s="44" t="s">
        <v>148</v>
      </c>
      <c r="D147" s="128">
        <v>51.25</v>
      </c>
      <c r="E147" s="65">
        <v>180</v>
      </c>
      <c r="F147" s="65">
        <f>E147*D147</f>
        <v>9225</v>
      </c>
      <c r="G147" s="46">
        <v>800</v>
      </c>
      <c r="H147" s="125" t="s">
        <v>256</v>
      </c>
      <c r="I147" s="126">
        <v>2</v>
      </c>
      <c r="J147" s="77">
        <f>I147*D147</f>
        <v>102.5</v>
      </c>
      <c r="K147" s="65">
        <v>11.2</v>
      </c>
      <c r="L147" s="127">
        <f t="shared" ref="L147:L152" si="7">K147*J147</f>
        <v>1148</v>
      </c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</row>
    <row r="148" spans="1:173" customFormat="1" ht="30.6" x14ac:dyDescent="0.3">
      <c r="A148" s="54"/>
      <c r="B148" s="43"/>
      <c r="C148" s="44"/>
      <c r="D148" s="128"/>
      <c r="E148" s="65"/>
      <c r="F148" s="65"/>
      <c r="G148" s="46">
        <v>800</v>
      </c>
      <c r="H148" s="125" t="s">
        <v>256</v>
      </c>
      <c r="I148" s="126">
        <v>4</v>
      </c>
      <c r="J148" s="77">
        <f>I148*D147</f>
        <v>205</v>
      </c>
      <c r="K148" s="65">
        <v>11.2</v>
      </c>
      <c r="L148" s="127">
        <f t="shared" si="7"/>
        <v>2296</v>
      </c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</row>
    <row r="149" spans="1:173" customFormat="1" ht="51" x14ac:dyDescent="0.3">
      <c r="A149" s="54"/>
      <c r="B149" s="43"/>
      <c r="C149" s="44"/>
      <c r="D149" s="128"/>
      <c r="E149" s="65"/>
      <c r="F149" s="65"/>
      <c r="G149" s="46">
        <v>811</v>
      </c>
      <c r="H149" s="125" t="s">
        <v>150</v>
      </c>
      <c r="I149" s="126">
        <v>1.4</v>
      </c>
      <c r="J149" s="77">
        <f>I149*D147</f>
        <v>71.75</v>
      </c>
      <c r="K149" s="65">
        <v>35.4</v>
      </c>
      <c r="L149" s="127">
        <f t="shared" si="7"/>
        <v>2539.9499999999998</v>
      </c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</row>
    <row r="150" spans="1:173" customFormat="1" ht="20.399999999999999" x14ac:dyDescent="0.3">
      <c r="A150" s="54"/>
      <c r="B150" s="43"/>
      <c r="C150" s="44"/>
      <c r="D150" s="128"/>
      <c r="E150" s="65"/>
      <c r="F150" s="65"/>
      <c r="G150" s="46">
        <v>819</v>
      </c>
      <c r="H150" s="125" t="s">
        <v>152</v>
      </c>
      <c r="I150" s="126">
        <v>4</v>
      </c>
      <c r="J150" s="77">
        <f>I150*D147</f>
        <v>205</v>
      </c>
      <c r="K150" s="65">
        <v>15.33</v>
      </c>
      <c r="L150" s="127">
        <f t="shared" si="7"/>
        <v>3142.65</v>
      </c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</row>
    <row r="151" spans="1:173" customFormat="1" ht="33.6" customHeight="1" x14ac:dyDescent="0.3">
      <c r="A151" s="54" t="s">
        <v>226</v>
      </c>
      <c r="B151" s="43" t="s">
        <v>238</v>
      </c>
      <c r="C151" s="44" t="s">
        <v>148</v>
      </c>
      <c r="D151" s="128">
        <v>51.25</v>
      </c>
      <c r="E151" s="65">
        <v>30</v>
      </c>
      <c r="F151" s="65">
        <f>E151*D151</f>
        <v>1537.5</v>
      </c>
      <c r="G151" s="46">
        <v>801</v>
      </c>
      <c r="H151" s="125" t="s">
        <v>151</v>
      </c>
      <c r="I151" s="126">
        <v>0.3</v>
      </c>
      <c r="J151" s="77">
        <f>I151*D151</f>
        <v>15.375</v>
      </c>
      <c r="K151" s="65">
        <v>64</v>
      </c>
      <c r="L151" s="127">
        <f t="shared" si="7"/>
        <v>984</v>
      </c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</row>
    <row r="152" spans="1:173" customFormat="1" ht="31.2" customHeight="1" x14ac:dyDescent="0.3">
      <c r="A152" s="54" t="s">
        <v>227</v>
      </c>
      <c r="B152" s="43" t="s">
        <v>239</v>
      </c>
      <c r="C152" s="44" t="s">
        <v>148</v>
      </c>
      <c r="D152" s="128">
        <v>51.25</v>
      </c>
      <c r="E152" s="65">
        <v>200</v>
      </c>
      <c r="F152" s="65">
        <f>E152*D152</f>
        <v>10250</v>
      </c>
      <c r="G152" s="46">
        <v>818</v>
      </c>
      <c r="H152" s="125" t="s">
        <v>157</v>
      </c>
      <c r="I152" s="126">
        <v>0.3</v>
      </c>
      <c r="J152" s="77">
        <f>I152*D152</f>
        <v>15.375</v>
      </c>
      <c r="K152" s="65">
        <v>395</v>
      </c>
      <c r="L152" s="127">
        <f t="shared" si="7"/>
        <v>6073.125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</row>
    <row r="153" spans="1:173" customFormat="1" x14ac:dyDescent="0.3">
      <c r="A153" s="54"/>
      <c r="B153" s="47" t="s">
        <v>158</v>
      </c>
      <c r="C153" s="44"/>
      <c r="D153" s="124"/>
      <c r="E153" s="65"/>
      <c r="F153" s="65"/>
      <c r="G153" s="46"/>
      <c r="H153" s="125"/>
      <c r="I153" s="126"/>
      <c r="J153" s="77"/>
      <c r="K153" s="65"/>
      <c r="L153" s="127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</row>
    <row r="154" spans="1:173" customFormat="1" ht="21" customHeight="1" x14ac:dyDescent="0.3">
      <c r="A154" s="54" t="s">
        <v>171</v>
      </c>
      <c r="B154" s="43" t="s">
        <v>165</v>
      </c>
      <c r="C154" s="44" t="s">
        <v>5</v>
      </c>
      <c r="D154" s="124">
        <v>6</v>
      </c>
      <c r="E154" s="65">
        <v>350</v>
      </c>
      <c r="F154" s="65">
        <f>E154*D154</f>
        <v>2100</v>
      </c>
      <c r="G154" s="46">
        <v>809</v>
      </c>
      <c r="H154" s="125" t="s">
        <v>257</v>
      </c>
      <c r="I154" s="126">
        <v>0.2</v>
      </c>
      <c r="J154" s="77">
        <f>I154*D154</f>
        <v>1.2000000000000002</v>
      </c>
      <c r="K154" s="65">
        <v>36</v>
      </c>
      <c r="L154" s="127">
        <f>K154*J154</f>
        <v>43.2</v>
      </c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</row>
    <row r="155" spans="1:173" customFormat="1" ht="20.399999999999999" x14ac:dyDescent="0.3">
      <c r="A155" s="54"/>
      <c r="B155" s="43"/>
      <c r="C155" s="44"/>
      <c r="D155" s="124"/>
      <c r="E155" s="65"/>
      <c r="F155" s="65"/>
      <c r="G155" s="46">
        <v>812</v>
      </c>
      <c r="H155" s="125" t="s">
        <v>159</v>
      </c>
      <c r="I155" s="126">
        <v>3</v>
      </c>
      <c r="J155" s="77">
        <f>I155*D154</f>
        <v>18</v>
      </c>
      <c r="K155" s="65">
        <v>22</v>
      </c>
      <c r="L155" s="127">
        <f>K155*J155</f>
        <v>396</v>
      </c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</row>
    <row r="156" spans="1:173" customFormat="1" x14ac:dyDescent="0.3">
      <c r="A156" s="54"/>
      <c r="B156" s="43"/>
      <c r="C156" s="44"/>
      <c r="D156" s="124"/>
      <c r="E156" s="65"/>
      <c r="F156" s="65"/>
      <c r="G156" s="216">
        <v>805</v>
      </c>
      <c r="H156" s="217" t="s">
        <v>160</v>
      </c>
      <c r="I156" s="218">
        <v>1.1000000000000001</v>
      </c>
      <c r="J156" s="166">
        <f>I156*D154</f>
        <v>6.6000000000000005</v>
      </c>
      <c r="K156" s="219"/>
      <c r="L156" s="220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</row>
    <row r="157" spans="1:173" customFormat="1" ht="15" thickBot="1" x14ac:dyDescent="0.35">
      <c r="A157" s="113"/>
      <c r="B157" s="114"/>
      <c r="C157" s="115"/>
      <c r="D157" s="141"/>
      <c r="E157" s="130"/>
      <c r="F157" s="130"/>
      <c r="G157" s="131"/>
      <c r="H157" s="132"/>
      <c r="I157" s="147"/>
      <c r="J157" s="133"/>
      <c r="K157" s="130"/>
      <c r="L157" s="13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</row>
    <row r="158" spans="1:173" customFormat="1" x14ac:dyDescent="0.3">
      <c r="A158" s="7"/>
      <c r="B158" s="27" t="s">
        <v>105</v>
      </c>
      <c r="C158" s="28"/>
      <c r="D158" s="70"/>
      <c r="E158" s="29"/>
      <c r="F158" s="171">
        <f>SUM(F13:F157)</f>
        <v>3123160.6335164835</v>
      </c>
      <c r="G158" s="172"/>
      <c r="H158" s="173"/>
      <c r="I158" s="29"/>
      <c r="J158" s="70"/>
      <c r="K158" s="174"/>
      <c r="L158" s="30">
        <f>SUM(L13:L157)</f>
        <v>3586849.5732999998</v>
      </c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</row>
    <row r="159" spans="1:173" customFormat="1" x14ac:dyDescent="0.3">
      <c r="A159" s="8"/>
      <c r="B159" s="31" t="s">
        <v>106</v>
      </c>
      <c r="C159" s="32"/>
      <c r="D159" s="71"/>
      <c r="E159" s="33"/>
      <c r="F159" s="175">
        <f>F158*0.04</f>
        <v>124926.42534065933</v>
      </c>
      <c r="G159" s="176"/>
      <c r="H159" s="177"/>
      <c r="I159" s="33"/>
      <c r="J159" s="71"/>
      <c r="K159" s="178"/>
      <c r="L159" s="34">
        <f>L158*0.03</f>
        <v>107605.487199</v>
      </c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</row>
    <row r="160" spans="1:173" customFormat="1" x14ac:dyDescent="0.3">
      <c r="A160" s="8"/>
      <c r="B160" s="31"/>
      <c r="C160" s="35"/>
      <c r="D160" s="71"/>
      <c r="E160" s="33"/>
      <c r="F160" s="33"/>
      <c r="G160" s="38"/>
      <c r="H160" s="177"/>
      <c r="I160" s="33"/>
      <c r="J160" s="71"/>
      <c r="K160" s="178"/>
      <c r="L160" s="34">
        <f>L158*0.05</f>
        <v>179342.478665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</row>
    <row r="161" spans="1:173" customFormat="1" x14ac:dyDescent="0.3">
      <c r="A161" s="8"/>
      <c r="B161" s="36" t="s">
        <v>107</v>
      </c>
      <c r="C161" s="35"/>
      <c r="D161" s="71"/>
      <c r="E161" s="76"/>
      <c r="F161" s="179">
        <f>SUM(F158:F160)</f>
        <v>3248087.0588571429</v>
      </c>
      <c r="G161" s="176"/>
      <c r="H161" s="177"/>
      <c r="I161" s="33"/>
      <c r="J161" s="71"/>
      <c r="K161" s="33"/>
      <c r="L161" s="37">
        <f>SUM(L158:L160)</f>
        <v>3873797.5391639997</v>
      </c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</row>
    <row r="162" spans="1:173" customFormat="1" x14ac:dyDescent="0.3">
      <c r="A162" s="8"/>
      <c r="B162" s="19" t="s">
        <v>108</v>
      </c>
      <c r="C162" s="18"/>
      <c r="D162" s="72"/>
      <c r="E162" s="76"/>
      <c r="F162" s="180">
        <f>F161+L161</f>
        <v>7121884.5980211422</v>
      </c>
      <c r="G162" s="38"/>
      <c r="H162" s="181"/>
      <c r="I162" s="17"/>
      <c r="J162" s="72"/>
      <c r="K162" s="182"/>
      <c r="L162" s="80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</row>
    <row r="163" spans="1:173" customFormat="1" x14ac:dyDescent="0.3">
      <c r="A163" s="8"/>
      <c r="B163" s="19" t="s">
        <v>109</v>
      </c>
      <c r="C163" s="18"/>
      <c r="D163" s="72"/>
      <c r="E163" s="78"/>
      <c r="F163" s="183">
        <f>F186</f>
        <v>644400.75</v>
      </c>
      <c r="G163" s="38"/>
      <c r="H163" s="181"/>
      <c r="I163" s="17"/>
      <c r="J163" s="72"/>
      <c r="K163" s="182"/>
      <c r="L163" s="80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</row>
    <row r="164" spans="1:173" customFormat="1" ht="15" thickBot="1" x14ac:dyDescent="0.35">
      <c r="A164" s="9"/>
      <c r="B164" s="39" t="s">
        <v>110</v>
      </c>
      <c r="C164" s="40"/>
      <c r="D164" s="73"/>
      <c r="E164" s="79"/>
      <c r="F164" s="184">
        <f>F163+F162</f>
        <v>7766285.3480211422</v>
      </c>
      <c r="G164" s="42"/>
      <c r="H164" s="185"/>
      <c r="I164" s="41"/>
      <c r="J164" s="73"/>
      <c r="K164" s="186"/>
      <c r="L164" s="81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</row>
    <row r="168" spans="1:173" ht="15" thickBot="1" x14ac:dyDescent="0.35"/>
    <row r="169" spans="1:173" ht="27" thickBot="1" x14ac:dyDescent="0.35">
      <c r="A169" s="187"/>
      <c r="B169" s="188" t="s">
        <v>127</v>
      </c>
      <c r="C169" s="189" t="s">
        <v>128</v>
      </c>
      <c r="D169" s="190" t="s">
        <v>129</v>
      </c>
      <c r="E169" s="191" t="s">
        <v>130</v>
      </c>
      <c r="F169" s="192" t="s">
        <v>131</v>
      </c>
    </row>
    <row r="170" spans="1:173" ht="15" thickBot="1" x14ac:dyDescent="0.35">
      <c r="A170" s="187"/>
      <c r="B170" s="188"/>
      <c r="C170" s="189"/>
      <c r="D170" s="190"/>
      <c r="E170" s="191"/>
      <c r="F170" s="192"/>
    </row>
    <row r="171" spans="1:173" ht="15" thickBot="1" x14ac:dyDescent="0.35">
      <c r="A171" s="103">
        <v>1</v>
      </c>
      <c r="B171" s="87" t="s">
        <v>249</v>
      </c>
      <c r="C171" s="88" t="s">
        <v>5</v>
      </c>
      <c r="D171" s="89">
        <f>597+32</f>
        <v>629</v>
      </c>
      <c r="E171" s="90">
        <v>950</v>
      </c>
      <c r="F171" s="91">
        <f>D171*E171</f>
        <v>597550</v>
      </c>
    </row>
    <row r="172" spans="1:173" ht="15" thickBot="1" x14ac:dyDescent="0.35">
      <c r="A172" s="193"/>
      <c r="B172" s="194" t="s">
        <v>133</v>
      </c>
      <c r="C172" s="195"/>
      <c r="D172" s="196"/>
      <c r="E172" s="152"/>
      <c r="F172" s="197"/>
    </row>
    <row r="173" spans="1:173" x14ac:dyDescent="0.3">
      <c r="A173" s="104">
        <v>2</v>
      </c>
      <c r="B173" s="82" t="s">
        <v>139</v>
      </c>
      <c r="C173" s="83" t="s">
        <v>9</v>
      </c>
      <c r="D173" s="84">
        <v>5</v>
      </c>
      <c r="E173" s="85">
        <v>16500</v>
      </c>
      <c r="F173" s="86">
        <f>D173*E173</f>
        <v>82500</v>
      </c>
    </row>
    <row r="174" spans="1:173" ht="15" thickBot="1" x14ac:dyDescent="0.35">
      <c r="A174" s="105">
        <v>3</v>
      </c>
      <c r="B174" s="93" t="s">
        <v>140</v>
      </c>
      <c r="C174" s="94" t="s">
        <v>5</v>
      </c>
      <c r="D174" s="95">
        <v>56.3</v>
      </c>
      <c r="E174" s="96">
        <v>4800</v>
      </c>
      <c r="F174" s="97">
        <f>D174*E174</f>
        <v>270240</v>
      </c>
    </row>
    <row r="175" spans="1:173" ht="15" thickBot="1" x14ac:dyDescent="0.35">
      <c r="A175" s="193"/>
      <c r="B175" s="198" t="s">
        <v>196</v>
      </c>
      <c r="C175" s="199"/>
      <c r="D175" s="196"/>
      <c r="E175" s="152"/>
      <c r="F175" s="197"/>
    </row>
    <row r="176" spans="1:173" x14ac:dyDescent="0.3">
      <c r="A176" s="104">
        <v>4</v>
      </c>
      <c r="B176" s="98" t="s">
        <v>245</v>
      </c>
      <c r="C176" s="99" t="s">
        <v>246</v>
      </c>
      <c r="D176" s="100">
        <v>5</v>
      </c>
      <c r="E176" s="85">
        <v>10800</v>
      </c>
      <c r="F176" s="86">
        <f>D176*E176</f>
        <v>54000</v>
      </c>
    </row>
    <row r="177" spans="1:21" x14ac:dyDescent="0.3">
      <c r="A177" s="106">
        <v>5</v>
      </c>
      <c r="B177" s="23" t="s">
        <v>244</v>
      </c>
      <c r="C177" s="24" t="s">
        <v>132</v>
      </c>
      <c r="D177" s="75">
        <v>15</v>
      </c>
      <c r="E177" s="20">
        <v>2480</v>
      </c>
      <c r="F177" s="21">
        <f>D177*E177</f>
        <v>37200</v>
      </c>
    </row>
    <row r="178" spans="1:21" x14ac:dyDescent="0.3">
      <c r="A178" s="106">
        <v>6</v>
      </c>
      <c r="B178" s="23" t="s">
        <v>187</v>
      </c>
      <c r="C178" s="24" t="s">
        <v>25</v>
      </c>
      <c r="D178" s="22">
        <v>125</v>
      </c>
      <c r="E178" s="20">
        <v>760</v>
      </c>
      <c r="F178" s="21">
        <f>D178*E178</f>
        <v>95000</v>
      </c>
    </row>
    <row r="179" spans="1:21" x14ac:dyDescent="0.3">
      <c r="A179" s="106">
        <v>7</v>
      </c>
      <c r="B179" s="23" t="s">
        <v>243</v>
      </c>
      <c r="C179" s="24" t="s">
        <v>10</v>
      </c>
      <c r="D179" s="22">
        <v>115</v>
      </c>
      <c r="E179" s="20">
        <v>285</v>
      </c>
      <c r="F179" s="21">
        <f>D179*E179</f>
        <v>32775</v>
      </c>
    </row>
    <row r="180" spans="1:21" ht="15" thickBot="1" x14ac:dyDescent="0.35">
      <c r="A180" s="105">
        <v>8</v>
      </c>
      <c r="B180" s="101" t="s">
        <v>242</v>
      </c>
      <c r="C180" s="102" t="s">
        <v>10</v>
      </c>
      <c r="D180" s="95">
        <v>200</v>
      </c>
      <c r="E180" s="96">
        <v>210</v>
      </c>
      <c r="F180" s="97">
        <f>D180*E180</f>
        <v>42000</v>
      </c>
    </row>
    <row r="181" spans="1:21" ht="15" thickBot="1" x14ac:dyDescent="0.35">
      <c r="A181" s="193"/>
      <c r="B181" s="198" t="s">
        <v>207</v>
      </c>
      <c r="C181" s="199"/>
      <c r="D181" s="196"/>
      <c r="E181" s="152"/>
      <c r="F181" s="197"/>
    </row>
    <row r="182" spans="1:21" x14ac:dyDescent="0.3">
      <c r="A182" s="104">
        <v>9</v>
      </c>
      <c r="B182" s="98" t="s">
        <v>201</v>
      </c>
      <c r="C182" s="99" t="s">
        <v>5</v>
      </c>
      <c r="D182" s="84">
        <f>M103</f>
        <v>0</v>
      </c>
      <c r="E182" s="85">
        <v>860</v>
      </c>
      <c r="F182" s="86">
        <f>D182*E182</f>
        <v>0</v>
      </c>
    </row>
    <row r="183" spans="1:21" ht="15" thickBot="1" x14ac:dyDescent="0.35">
      <c r="A183" s="105">
        <v>10</v>
      </c>
      <c r="B183" s="101" t="s">
        <v>203</v>
      </c>
      <c r="C183" s="102" t="s">
        <v>0</v>
      </c>
      <c r="D183" s="95">
        <f>M106</f>
        <v>0</v>
      </c>
      <c r="E183" s="96">
        <v>240</v>
      </c>
      <c r="F183" s="97">
        <f>D183*E183</f>
        <v>0</v>
      </c>
    </row>
    <row r="184" spans="1:21" x14ac:dyDescent="0.3">
      <c r="A184" s="7"/>
      <c r="B184" s="200" t="s">
        <v>134</v>
      </c>
      <c r="C184" s="201"/>
      <c r="D184" s="202"/>
      <c r="E184" s="203"/>
      <c r="F184" s="204">
        <f>SUM(F172:F183)</f>
        <v>613715</v>
      </c>
    </row>
    <row r="185" spans="1:21" x14ac:dyDescent="0.3">
      <c r="A185" s="8"/>
      <c r="B185" s="205" t="s">
        <v>135</v>
      </c>
      <c r="C185" s="206"/>
      <c r="D185" s="207"/>
      <c r="E185" s="208"/>
      <c r="F185" s="209">
        <f>F184*0.05</f>
        <v>30685.75</v>
      </c>
    </row>
    <row r="186" spans="1:21" customFormat="1" ht="15" thickBot="1" x14ac:dyDescent="0.35">
      <c r="A186" s="210"/>
      <c r="B186" s="211" t="s">
        <v>136</v>
      </c>
      <c r="C186" s="212"/>
      <c r="D186" s="213"/>
      <c r="E186" s="214"/>
      <c r="F186" s="215">
        <f>SUM(F184:F185)</f>
        <v>644400.75</v>
      </c>
    </row>
    <row r="187" spans="1:21" x14ac:dyDescent="0.3">
      <c r="A187" s="12"/>
      <c r="B187"/>
      <c r="C187" s="13"/>
      <c r="G187" s="4"/>
      <c r="H187" s="5"/>
    </row>
    <row r="188" spans="1:21" x14ac:dyDescent="0.3">
      <c r="A188" s="12"/>
      <c r="B188" s="5"/>
      <c r="C188" s="2"/>
      <c r="G188" s="4"/>
      <c r="H188" s="5"/>
    </row>
    <row r="189" spans="1:21" s="3" customFormat="1" x14ac:dyDescent="0.3">
      <c r="A189" s="12"/>
      <c r="B189" s="5"/>
      <c r="C189" s="14"/>
      <c r="D189" s="67"/>
      <c r="G189" s="15"/>
      <c r="H189" s="66"/>
      <c r="J189" s="67"/>
      <c r="K189" s="25"/>
      <c r="M189"/>
      <c r="N189"/>
      <c r="O189"/>
      <c r="P189"/>
      <c r="Q189"/>
      <c r="R189"/>
      <c r="S189"/>
      <c r="T189"/>
      <c r="U189"/>
    </row>
    <row r="190" spans="1:21" s="3" customFormat="1" ht="14.4" customHeight="1" x14ac:dyDescent="0.3">
      <c r="A190" s="12"/>
      <c r="B190" s="14" t="s">
        <v>137</v>
      </c>
      <c r="C190" s="64"/>
      <c r="D190" s="67"/>
      <c r="G190" s="16"/>
      <c r="H190" s="64"/>
      <c r="J190" s="67"/>
      <c r="K190" s="25"/>
      <c r="M190"/>
      <c r="N190"/>
      <c r="O190"/>
      <c r="P190"/>
      <c r="Q190"/>
      <c r="R190"/>
      <c r="S190"/>
      <c r="T190"/>
      <c r="U190"/>
    </row>
    <row r="191" spans="1:21" x14ac:dyDescent="0.3">
      <c r="A191" s="12"/>
      <c r="B191" s="64" t="s">
        <v>138</v>
      </c>
      <c r="C191" s="2"/>
      <c r="G191" s="4"/>
      <c r="H191" s="5"/>
    </row>
    <row r="192" spans="1:21" x14ac:dyDescent="0.3">
      <c r="A192" s="12"/>
      <c r="B192" s="5"/>
      <c r="C192" s="2"/>
      <c r="G192" s="4"/>
      <c r="H192" s="5"/>
    </row>
    <row r="193" spans="2:2" x14ac:dyDescent="0.3">
      <c r="B193" s="5"/>
    </row>
  </sheetData>
  <autoFilter ref="A12:L159" xr:uid="{DD04DD10-93B6-4733-AAD8-C190FA890E8D}"/>
  <mergeCells count="7">
    <mergeCell ref="A6:L6"/>
    <mergeCell ref="A7:L7"/>
    <mergeCell ref="C9:F9"/>
    <mergeCell ref="A1:C1"/>
    <mergeCell ref="A2:C2"/>
    <mergeCell ref="A3:C3"/>
    <mergeCell ref="A4:C4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КП 5буд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</dc:creator>
  <cp:lastModifiedBy>Володимир Хоменко</cp:lastModifiedBy>
  <cp:lastPrinted>2026-04-17T11:55:46Z</cp:lastPrinted>
  <dcterms:created xsi:type="dcterms:W3CDTF">2022-02-07T12:33:32Z</dcterms:created>
  <dcterms:modified xsi:type="dcterms:W3CDTF">2026-04-23T07:57:56Z</dcterms:modified>
</cp:coreProperties>
</file>