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achuk\Desktop\"/>
    </mc:Choice>
  </mc:AlternateContent>
  <xr:revisionPtr revIDLastSave="0" documentId="13_ncr:1_{8FDCA71A-C943-4878-B185-934186008C27}" xr6:coauthVersionLast="36" xr6:coauthVersionMax="36" xr10:uidLastSave="{00000000-0000-0000-0000-000000000000}"/>
  <bookViews>
    <workbookView xWindow="0" yWindow="0" windowWidth="28800" windowHeight="11625" xr2:uid="{309A8EDB-840F-4C70-B0A6-4B11FE8718F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31" i="1"/>
  <c r="F32" i="1"/>
  <c r="F33" i="1"/>
  <c r="F34" i="1"/>
  <c r="F35" i="1"/>
  <c r="F36" i="1"/>
  <c r="F37" i="1"/>
  <c r="F38" i="1"/>
  <c r="F30" i="1"/>
  <c r="F17" i="1"/>
  <c r="F18" i="1"/>
  <c r="F19" i="1"/>
  <c r="F20" i="1"/>
  <c r="F21" i="1"/>
  <c r="F22" i="1"/>
  <c r="F23" i="1"/>
  <c r="F24" i="1"/>
  <c r="F25" i="1"/>
  <c r="F26" i="1"/>
  <c r="F16" i="1"/>
  <c r="F14" i="1"/>
  <c r="F9" i="1"/>
  <c r="F10" i="1"/>
  <c r="F8" i="1"/>
  <c r="D22" i="1"/>
  <c r="D25" i="1" l="1"/>
  <c r="D23" i="1"/>
  <c r="D34" i="1"/>
  <c r="D16" i="1" l="1"/>
  <c r="D17" i="1" s="1"/>
  <c r="I7" i="1"/>
  <c r="F39" i="1"/>
  <c r="F27" i="1"/>
</calcChain>
</file>

<file path=xl/sharedStrings.xml><?xml version="1.0" encoding="utf-8"?>
<sst xmlns="http://schemas.openxmlformats.org/spreadsheetml/2006/main" count="70" uniqueCount="46">
  <si>
    <r>
      <rPr>
        <b/>
        <sz val="12"/>
        <rFont val="Verdana"/>
        <family val="2"/>
      </rPr>
      <t>Обладнання:</t>
    </r>
  </si>
  <si>
    <r>
      <rPr>
        <b/>
        <sz val="12"/>
        <rFont val="Tahoma"/>
        <family val="2"/>
      </rPr>
      <t>№</t>
    </r>
  </si>
  <si>
    <r>
      <rPr>
        <b/>
        <sz val="12"/>
        <rFont val="Tahoma"/>
        <family val="2"/>
      </rPr>
      <t>Назва</t>
    </r>
  </si>
  <si>
    <r>
      <rPr>
        <b/>
        <sz val="12"/>
        <rFont val="Tahoma"/>
        <family val="2"/>
      </rPr>
      <t>Ціна, грн</t>
    </r>
  </si>
  <si>
    <r>
      <rPr>
        <b/>
        <sz val="12"/>
        <rFont val="Tahoma"/>
        <family val="2"/>
      </rPr>
      <t>К-сть</t>
    </r>
  </si>
  <si>
    <r>
      <rPr>
        <b/>
        <sz val="12"/>
        <rFont val="Tahoma"/>
        <family val="2"/>
      </rPr>
      <t>Сума,грн</t>
    </r>
  </si>
  <si>
    <r>
      <rPr>
        <b/>
        <sz val="12"/>
        <rFont val="Verdana"/>
        <family val="2"/>
      </rPr>
      <t>Монтажні роботи:</t>
    </r>
  </si>
  <si>
    <t>Монтаж відкатних воріт</t>
  </si>
  <si>
    <t xml:space="preserve">пласм.заглушки на стовпи </t>
  </si>
  <si>
    <t xml:space="preserve">п'яти під стовпи 150 х 150 х 4 мм </t>
  </si>
  <si>
    <t xml:space="preserve">перемички 40 х 25 х 2 мм </t>
  </si>
  <si>
    <t xml:space="preserve">розхідники ( круги,електроди і т.д.) </t>
  </si>
  <si>
    <t xml:space="preserve">чистка труб, грунтування, фарбування </t>
  </si>
  <si>
    <t>Разом ОГОРОЖА + ВОРОТА</t>
  </si>
  <si>
    <t>Профнастил 045 мм , 7016.</t>
  </si>
  <si>
    <t xml:space="preserve">труба 60 х 60 х 3 мм </t>
  </si>
  <si>
    <t>Од. Вим.</t>
  </si>
  <si>
    <t>шт</t>
  </si>
  <si>
    <t>к-т</t>
  </si>
  <si>
    <t>Монтаж несучих металоконструкцій огорожі</t>
  </si>
  <si>
    <t>Монтаж забора із профнастила</t>
  </si>
  <si>
    <t>м2</t>
  </si>
  <si>
    <t>Планування території з піску, шириною 1 м.п.</t>
  </si>
  <si>
    <t>м.п.</t>
  </si>
  <si>
    <t>Копання ям під стовби</t>
  </si>
  <si>
    <t>Улаштування опалубки із дошки 0,3х0,3х0,8 м.п.</t>
  </si>
  <si>
    <t>Армування фунтдаментів із арматури 10мм</t>
  </si>
  <si>
    <t>Бетонування фундмантів під стовби</t>
  </si>
  <si>
    <t>м3</t>
  </si>
  <si>
    <t>Монтаж калітки</t>
  </si>
  <si>
    <t>Саморізи, рал 7016</t>
  </si>
  <si>
    <t>Матеріали для огорожі</t>
  </si>
  <si>
    <t>Бетон В25П4</t>
  </si>
  <si>
    <r>
      <t>Транспортні послуги</t>
    </r>
    <r>
      <rPr>
        <sz val="12"/>
        <rFont val="Tahoma"/>
        <family val="2"/>
        <charset val="204"/>
      </rPr>
      <t>, Розвантаження матеріалів, Перенесення продукції</t>
    </r>
  </si>
  <si>
    <t>Калітка з врізким замком
Погрунтована та пофарбована в 7016. Рама калітки із 
профіля 60х40</t>
  </si>
  <si>
    <t>Комплект автоматики для відкатних воріт (до 800кг.)
• Встроенный блок управления со встроенным радиоприемником
• Пульты дистанционного управления двухканальные – 2шт.
• Руководство по монтажу и эксплуатации на украинском языке
• Зубчатая рейка, Фотоэлементы, Лампа сигнальная</t>
  </si>
  <si>
    <t xml:space="preserve">Ворота відкатні 5 м х 2,0 м з автоматикою (З урахуванням стійок з труб та фундаментів).
Ворота металеві зварні. погрунтовані та пофарбовані в 7016. Рама воріт із 
профіля 60х40, 7016 Rall, Фурнітура на 800КГ. (80х90мм) 
Зварні шви засиліконені. 
Зашивка профлист односторонній </t>
  </si>
  <si>
    <t>Дошка обрізна 25мм</t>
  </si>
  <si>
    <t xml:space="preserve">Фарба </t>
  </si>
  <si>
    <t xml:space="preserve">Грунтовка </t>
  </si>
  <si>
    <t>ТЗ на улаштвування огорожі території ділянки в с. Вишенньки. (Територія садового товариства Факел)</t>
  </si>
  <si>
    <t>Схема території</t>
  </si>
  <si>
    <r>
      <t>м</t>
    </r>
    <r>
      <rPr>
        <sz val="14"/>
        <rFont val="Calibri"/>
        <family val="2"/>
        <charset val="204"/>
      </rPr>
      <t>²</t>
    </r>
  </si>
  <si>
    <t>Фото ділянки</t>
  </si>
  <si>
    <t>Опис робіт: Потрібно виконати огородження з профнастилу з улаштвування стовбчатий фундаментів, виготовити та встановими відкатні ворота з каліткою.
Загальна довжина огорожі 87м.п. Ворота 5 м.п. Калітка 1,2м.п.</t>
  </si>
  <si>
    <t>м.п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</si>
</sst>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₴_-;\-* #,##0.00\ _₴_-;_-* &quot;-&quot;??\ _₴_-;_-@_-"/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Verdana"/>
      <family val="2"/>
      <charset val="204"/>
    </font>
    <font>
      <b/>
      <sz val="12"/>
      <name val="Verdana"/>
      <family val="2"/>
    </font>
    <font>
      <b/>
      <sz val="12"/>
      <name val="Tahoma"/>
      <family val="2"/>
      <charset val="204"/>
    </font>
    <font>
      <b/>
      <sz val="12"/>
      <name val="Tahoma"/>
      <family val="2"/>
    </font>
    <font>
      <sz val="12"/>
      <color rgb="FF000000"/>
      <name val="Tahoma"/>
      <family val="2"/>
      <charset val="204"/>
    </font>
    <font>
      <sz val="12"/>
      <name val="Tahoma"/>
      <family val="2"/>
    </font>
    <font>
      <sz val="12"/>
      <name val="Tahoma"/>
      <family val="2"/>
      <charset val="204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2"/>
      <color rgb="FF000000"/>
      <name val="Tahoma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Arial MT"/>
      <charset val="204"/>
    </font>
    <font>
      <sz val="14"/>
      <name val="Arial MT"/>
      <charset val="204"/>
    </font>
    <font>
      <sz val="14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8"/>
      <color rgb="FF000000"/>
      <name val="Tahoma"/>
      <family val="2"/>
      <charset val="204"/>
    </font>
    <font>
      <sz val="18"/>
      <name val="Tahoma"/>
      <family val="2"/>
      <charset val="204"/>
    </font>
    <font>
      <b/>
      <sz val="18"/>
      <color rgb="FF000000"/>
      <name val="Tahoma"/>
      <family val="2"/>
      <charset val="204"/>
    </font>
    <font>
      <sz val="8"/>
      <name val="Tahoma"/>
      <family val="2"/>
      <charset val="204"/>
    </font>
    <font>
      <sz val="14"/>
      <name val="Calibri"/>
      <family val="2"/>
      <charset val="204"/>
    </font>
    <font>
      <sz val="12"/>
      <color rgb="FF000000"/>
      <name val="Arial MT"/>
      <charset val="204"/>
    </font>
    <font>
      <sz val="12"/>
      <name val="Arial MT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868686"/>
      </top>
      <bottom style="medium">
        <color indexed="64"/>
      </bottom>
      <diagonal/>
    </border>
    <border>
      <left/>
      <right/>
      <top style="thin">
        <color rgb="FF868686"/>
      </top>
      <bottom style="medium">
        <color indexed="64"/>
      </bottom>
      <diagonal/>
    </border>
    <border>
      <left/>
      <right style="medium">
        <color indexed="64"/>
      </right>
      <top style="thin">
        <color rgb="FF86868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868686"/>
      </right>
      <top style="medium">
        <color indexed="64"/>
      </top>
      <bottom/>
      <diagonal/>
    </border>
    <border>
      <left style="thin">
        <color rgb="FF868686"/>
      </left>
      <right style="thin">
        <color rgb="FF868686"/>
      </right>
      <top style="medium">
        <color indexed="64"/>
      </top>
      <bottom/>
      <diagonal/>
    </border>
    <border>
      <left style="thin">
        <color rgb="FF868686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92">
    <xf numFmtId="0" fontId="0" fillId="0" borderId="0" xfId="0"/>
    <xf numFmtId="0" fontId="0" fillId="0" borderId="1" xfId="0" applyFill="1" applyBorder="1" applyAlignment="1">
      <alignment horizontal="left" vertical="top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" fontId="6" fillId="0" borderId="4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 wrapText="1"/>
    </xf>
    <xf numFmtId="43" fontId="6" fillId="2" borderId="5" xfId="1" applyFont="1" applyFill="1" applyBorder="1" applyAlignment="1">
      <alignment horizontal="left" vertical="center" shrinkToFit="1"/>
    </xf>
    <xf numFmtId="1" fontId="6" fillId="2" borderId="5" xfId="0" applyNumberFormat="1" applyFont="1" applyFill="1" applyBorder="1" applyAlignment="1">
      <alignment horizontal="left" vertical="center" shrinkToFit="1"/>
    </xf>
    <xf numFmtId="43" fontId="6" fillId="2" borderId="6" xfId="1" applyFont="1" applyFill="1" applyBorder="1" applyAlignment="1">
      <alignment horizontal="left" vertical="center" shrinkToFit="1"/>
    </xf>
    <xf numFmtId="1" fontId="6" fillId="0" borderId="4" xfId="0" applyNumberFormat="1" applyFont="1" applyFill="1" applyBorder="1" applyAlignment="1">
      <alignment horizontal="center" vertical="top" shrinkToFit="1"/>
    </xf>
    <xf numFmtId="1" fontId="6" fillId="0" borderId="5" xfId="0" applyNumberFormat="1" applyFont="1" applyFill="1" applyBorder="1" applyAlignment="1">
      <alignment horizontal="left" vertical="top" shrinkToFit="1"/>
    </xf>
    <xf numFmtId="43" fontId="6" fillId="0" borderId="6" xfId="1" applyFont="1" applyFill="1" applyBorder="1" applyAlignment="1">
      <alignment horizontal="left" vertical="top" shrinkToFit="1"/>
    </xf>
    <xf numFmtId="0" fontId="8" fillId="0" borderId="5" xfId="0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center" wrapText="1"/>
    </xf>
    <xf numFmtId="43" fontId="11" fillId="0" borderId="6" xfId="1" applyFont="1" applyFill="1" applyBorder="1" applyAlignment="1">
      <alignment horizontal="left" vertical="top" shrinkToFit="1"/>
    </xf>
    <xf numFmtId="0" fontId="0" fillId="0" borderId="4" xfId="0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 wrapText="1"/>
    </xf>
    <xf numFmtId="1" fontId="6" fillId="0" borderId="7" xfId="0" applyNumberFormat="1" applyFont="1" applyFill="1" applyBorder="1" applyAlignment="1">
      <alignment horizontal="center" vertical="top" shrinkToFit="1"/>
    </xf>
    <xf numFmtId="0" fontId="8" fillId="0" borderId="8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left" vertical="top" shrinkToFit="1"/>
    </xf>
    <xf numFmtId="1" fontId="6" fillId="0" borderId="10" xfId="0" applyNumberFormat="1" applyFont="1" applyFill="1" applyBorder="1" applyAlignment="1">
      <alignment horizontal="center" vertical="top" shrinkToFit="1"/>
    </xf>
    <xf numFmtId="0" fontId="4" fillId="0" borderId="11" xfId="0" applyFont="1" applyFill="1" applyBorder="1" applyAlignment="1">
      <alignment horizontal="left" vertical="top" wrapText="1"/>
    </xf>
    <xf numFmtId="1" fontId="6" fillId="0" borderId="11" xfId="0" applyNumberFormat="1" applyFont="1" applyFill="1" applyBorder="1" applyAlignment="1">
      <alignment horizontal="left" vertical="top" shrinkToFit="1"/>
    </xf>
    <xf numFmtId="43" fontId="6" fillId="0" borderId="12" xfId="1" applyFont="1" applyFill="1" applyBorder="1" applyAlignment="1">
      <alignment horizontal="left" vertical="top" shrinkToFit="1"/>
    </xf>
    <xf numFmtId="43" fontId="6" fillId="0" borderId="5" xfId="1" applyFont="1" applyFill="1" applyBorder="1" applyAlignment="1">
      <alignment horizontal="left" vertical="top" shrinkToFit="1"/>
    </xf>
    <xf numFmtId="1" fontId="6" fillId="0" borderId="13" xfId="0" applyNumberFormat="1" applyFont="1" applyFill="1" applyBorder="1" applyAlignment="1">
      <alignment horizontal="center" vertical="top" shrinkToFit="1"/>
    </xf>
    <xf numFmtId="4" fontId="10" fillId="0" borderId="5" xfId="2" applyNumberFormat="1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top" shrinkToFit="1"/>
    </xf>
    <xf numFmtId="0" fontId="0" fillId="0" borderId="14" xfId="0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left" vertical="top" shrinkToFit="1"/>
    </xf>
    <xf numFmtId="1" fontId="6" fillId="0" borderId="17" xfId="0" applyNumberFormat="1" applyFont="1" applyFill="1" applyBorder="1" applyAlignment="1">
      <alignment horizontal="center" vertical="top" shrinkToFit="1"/>
    </xf>
    <xf numFmtId="0" fontId="8" fillId="0" borderId="18" xfId="0" applyFont="1" applyFill="1" applyBorder="1" applyAlignment="1">
      <alignment horizontal="left" vertical="top" wrapText="1"/>
    </xf>
    <xf numFmtId="1" fontId="6" fillId="0" borderId="18" xfId="0" applyNumberFormat="1" applyFont="1" applyFill="1" applyBorder="1" applyAlignment="1">
      <alignment horizontal="left" vertical="top" shrinkToFit="1"/>
    </xf>
    <xf numFmtId="43" fontId="11" fillId="0" borderId="19" xfId="1" applyFont="1" applyFill="1" applyBorder="1" applyAlignment="1">
      <alignment horizontal="left" vertical="top" shrinkToFit="1"/>
    </xf>
    <xf numFmtId="1" fontId="17" fillId="0" borderId="0" xfId="0" applyNumberFormat="1" applyFont="1" applyFill="1" applyBorder="1" applyAlignment="1">
      <alignment horizontal="center" vertical="top" shrinkToFit="1"/>
    </xf>
    <xf numFmtId="0" fontId="18" fillId="0" borderId="0" xfId="0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left" vertical="top" shrinkToFit="1"/>
    </xf>
    <xf numFmtId="43" fontId="19" fillId="0" borderId="20" xfId="1" applyFon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2" fillId="0" borderId="22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43" fontId="2" fillId="0" borderId="24" xfId="1" applyFont="1" applyFill="1" applyBorder="1" applyAlignment="1">
      <alignment vertical="top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left" vertical="top" wrapText="1"/>
    </xf>
    <xf numFmtId="43" fontId="4" fillId="0" borderId="27" xfId="1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1" fontId="6" fillId="4" borderId="5" xfId="0" applyNumberFormat="1" applyFont="1" applyFill="1" applyBorder="1" applyAlignment="1">
      <alignment horizontal="left" vertical="top" shrinkToFit="1"/>
    </xf>
    <xf numFmtId="1" fontId="6" fillId="4" borderId="5" xfId="0" applyNumberFormat="1" applyFont="1" applyFill="1" applyBorder="1" applyAlignment="1">
      <alignment horizontal="center" vertical="top" shrinkToFit="1"/>
    </xf>
    <xf numFmtId="43" fontId="6" fillId="4" borderId="5" xfId="1" applyFont="1" applyFill="1" applyBorder="1" applyAlignment="1">
      <alignment horizontal="left" vertical="top" shrinkToFit="1"/>
    </xf>
    <xf numFmtId="0" fontId="12" fillId="4" borderId="5" xfId="0" applyFont="1" applyFill="1" applyBorder="1" applyAlignment="1">
      <alignment horizontal="left" vertical="top"/>
    </xf>
    <xf numFmtId="1" fontId="13" fillId="4" borderId="5" xfId="0" applyNumberFormat="1" applyFont="1" applyFill="1" applyBorder="1" applyAlignment="1">
      <alignment horizontal="center" vertical="top" shrinkToFit="1"/>
    </xf>
    <xf numFmtId="43" fontId="13" fillId="4" borderId="5" xfId="1" applyFont="1" applyFill="1" applyBorder="1" applyAlignment="1">
      <alignment horizontal="center" vertical="top" shrinkToFit="1"/>
    </xf>
    <xf numFmtId="0" fontId="14" fillId="4" borderId="5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/>
    </xf>
    <xf numFmtId="0" fontId="10" fillId="4" borderId="5" xfId="2" applyFont="1" applyFill="1" applyBorder="1" applyAlignment="1">
      <alignment horizontal="left" vertical="center" wrapText="1"/>
    </xf>
    <xf numFmtId="0" fontId="10" fillId="4" borderId="5" xfId="2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 shrinkToFit="1"/>
    </xf>
    <xf numFmtId="2" fontId="22" fillId="4" borderId="5" xfId="0" applyNumberFormat="1" applyFont="1" applyFill="1" applyBorder="1" applyAlignment="1">
      <alignment horizontal="center" vertical="top" shrinkToFit="1"/>
    </xf>
    <xf numFmtId="1" fontId="22" fillId="4" borderId="5" xfId="0" applyNumberFormat="1" applyFont="1" applyFill="1" applyBorder="1" applyAlignment="1">
      <alignment horizontal="center" vertical="top" shrinkToFit="1"/>
    </xf>
    <xf numFmtId="0" fontId="23" fillId="4" borderId="21" xfId="0" applyFont="1" applyFill="1" applyBorder="1" applyAlignment="1">
      <alignment horizontal="left" vertical="top" wrapText="1"/>
    </xf>
    <xf numFmtId="2" fontId="22" fillId="4" borderId="15" xfId="0" applyNumberFormat="1" applyFont="1" applyFill="1" applyBorder="1" applyAlignment="1">
      <alignment horizontal="center" vertical="center" shrinkToFit="1"/>
    </xf>
    <xf numFmtId="1" fontId="22" fillId="4" borderId="21" xfId="0" applyNumberFormat="1" applyFont="1" applyFill="1" applyBorder="1" applyAlignment="1">
      <alignment horizontal="center" vertical="top" shrinkToFit="1"/>
    </xf>
    <xf numFmtId="0" fontId="20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 shrinkToFit="1"/>
    </xf>
    <xf numFmtId="1" fontId="6" fillId="4" borderId="5" xfId="0" applyNumberFormat="1" applyFont="1" applyFill="1" applyBorder="1" applyAlignment="1">
      <alignment horizontal="left" vertical="center" shrinkToFit="1"/>
    </xf>
    <xf numFmtId="43" fontId="6" fillId="4" borderId="6" xfId="1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2" fontId="6" fillId="4" borderId="5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shrinkToFit="1"/>
    </xf>
    <xf numFmtId="1" fontId="6" fillId="4" borderId="8" xfId="0" applyNumberFormat="1" applyFont="1" applyFill="1" applyBorder="1" applyAlignment="1">
      <alignment horizontal="left" vertical="center" shrinkToFit="1"/>
    </xf>
    <xf numFmtId="0" fontId="24" fillId="0" borderId="0" xfId="0" applyFont="1"/>
    <xf numFmtId="0" fontId="25" fillId="0" borderId="0" xfId="0" applyFont="1" applyAlignment="1">
      <alignment horizontal="left" vertical="center" wrapText="1"/>
    </xf>
    <xf numFmtId="43" fontId="11" fillId="5" borderId="9" xfId="1" applyFont="1" applyFill="1" applyBorder="1" applyAlignment="1">
      <alignment horizontal="left" vertical="top" shrinkToFit="1"/>
    </xf>
    <xf numFmtId="43" fontId="11" fillId="5" borderId="16" xfId="1" applyFont="1" applyFill="1" applyBorder="1" applyAlignment="1">
      <alignment horizontal="left" vertical="top" shrinkToFit="1"/>
    </xf>
    <xf numFmtId="0" fontId="14" fillId="4" borderId="5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23" fillId="4" borderId="21" xfId="0" applyFont="1" applyFill="1" applyBorder="1" applyAlignment="1">
      <alignment horizontal="center" wrapText="1"/>
    </xf>
    <xf numFmtId="0" fontId="10" fillId="4" borderId="5" xfId="2" applyFont="1" applyFill="1" applyBorder="1" applyAlignment="1">
      <alignment horizontal="center" wrapText="1"/>
    </xf>
  </cellXfs>
  <cellStyles count="3">
    <cellStyle name="Обычный" xfId="0" builtinId="0"/>
    <cellStyle name="Обычный 2" xfId="2" xr:uid="{D12A5F4A-675B-4E49-9813-1AF4A667E5B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4</xdr:row>
      <xdr:rowOff>52021</xdr:rowOff>
    </xdr:from>
    <xdr:to>
      <xdr:col>2</xdr:col>
      <xdr:colOff>896576</xdr:colOff>
      <xdr:row>4</xdr:row>
      <xdr:rowOff>3628780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BFE27B0-6CB4-43AB-AA83-4BE31A5BC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638175"/>
          <a:ext cx="4094288" cy="3576759"/>
        </a:xfrm>
        <a:prstGeom prst="rect">
          <a:avLst/>
        </a:prstGeom>
      </xdr:spPr>
    </xdr:pic>
    <xdr:clientData/>
  </xdr:twoCellAnchor>
  <xdr:twoCellAnchor editAs="oneCell">
    <xdr:from>
      <xdr:col>2</xdr:col>
      <xdr:colOff>1208944</xdr:colOff>
      <xdr:row>3</xdr:row>
      <xdr:rowOff>185859</xdr:rowOff>
    </xdr:from>
    <xdr:to>
      <xdr:col>7</xdr:col>
      <xdr:colOff>303109</xdr:colOff>
      <xdr:row>4</xdr:row>
      <xdr:rowOff>3321538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610D46D-81B3-481E-BC70-8D959B715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0482" y="576628"/>
          <a:ext cx="4564935" cy="3331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D891-802F-44F6-9848-B2A672F2391E}">
  <dimension ref="A1:I41"/>
  <sheetViews>
    <sheetView tabSelected="1" topLeftCell="A31" zoomScale="78" zoomScaleNormal="78" workbookViewId="0">
      <selection activeCell="E20" sqref="E19:E20"/>
    </sheetView>
  </sheetViews>
  <sheetFormatPr defaultRowHeight="15"/>
  <cols>
    <col min="2" max="2" width="40.5703125" customWidth="1"/>
    <col min="3" max="3" width="23.5703125" customWidth="1"/>
    <col min="4" max="4" width="16.140625" customWidth="1"/>
    <col min="5" max="5" width="15.28515625" customWidth="1"/>
    <col min="6" max="6" width="18" customWidth="1"/>
  </cols>
  <sheetData>
    <row r="1" spans="1:9" ht="18.75">
      <c r="B1" s="83" t="s">
        <v>40</v>
      </c>
    </row>
    <row r="2" spans="1:9" ht="77.25" customHeight="1">
      <c r="B2" s="84" t="s">
        <v>44</v>
      </c>
      <c r="C2" s="84"/>
    </row>
    <row r="4" spans="1:9">
      <c r="B4" t="s">
        <v>41</v>
      </c>
      <c r="D4" t="s">
        <v>43</v>
      </c>
    </row>
    <row r="5" spans="1:9" ht="348" customHeight="1" thickBot="1"/>
    <row r="6" spans="1:9">
      <c r="A6" s="1"/>
      <c r="B6" s="2" t="s">
        <v>0</v>
      </c>
      <c r="C6" s="2"/>
      <c r="D6" s="2"/>
      <c r="E6" s="2"/>
      <c r="F6" s="3"/>
    </row>
    <row r="7" spans="1:9">
      <c r="A7" s="4" t="s">
        <v>1</v>
      </c>
      <c r="B7" s="5" t="s">
        <v>2</v>
      </c>
      <c r="C7" s="5" t="s">
        <v>16</v>
      </c>
      <c r="D7" s="5" t="s">
        <v>4</v>
      </c>
      <c r="E7" s="5" t="s">
        <v>3</v>
      </c>
      <c r="F7" s="6" t="s">
        <v>5</v>
      </c>
      <c r="I7" s="44">
        <f>16+56+15</f>
        <v>87</v>
      </c>
    </row>
    <row r="8" spans="1:9" ht="150">
      <c r="A8" s="7">
        <v>1</v>
      </c>
      <c r="B8" s="8" t="s">
        <v>36</v>
      </c>
      <c r="C8" s="8" t="s">
        <v>18</v>
      </c>
      <c r="D8" s="10">
        <v>1</v>
      </c>
      <c r="E8" s="9"/>
      <c r="F8" s="11">
        <f>D8*E8</f>
        <v>0</v>
      </c>
    </row>
    <row r="9" spans="1:9" ht="150">
      <c r="A9" s="7">
        <v>2</v>
      </c>
      <c r="B9" s="8" t="s">
        <v>35</v>
      </c>
      <c r="C9" s="8" t="s">
        <v>18</v>
      </c>
      <c r="D9" s="10">
        <v>1</v>
      </c>
      <c r="E9" s="9"/>
      <c r="F9" s="11">
        <f t="shared" ref="F9:F10" si="0">D9*E9</f>
        <v>0</v>
      </c>
    </row>
    <row r="10" spans="1:9" ht="60">
      <c r="A10" s="12">
        <v>3</v>
      </c>
      <c r="B10" s="51" t="s">
        <v>34</v>
      </c>
      <c r="C10" s="51" t="s">
        <v>18</v>
      </c>
      <c r="D10" s="52">
        <v>1</v>
      </c>
      <c r="E10" s="52"/>
      <c r="F10" s="11">
        <f t="shared" si="0"/>
        <v>0</v>
      </c>
    </row>
    <row r="11" spans="1:9">
      <c r="A11" s="18"/>
      <c r="B11" s="19" t="s">
        <v>6</v>
      </c>
      <c r="C11" s="19"/>
      <c r="D11" s="19"/>
      <c r="E11" s="19"/>
      <c r="F11" s="20"/>
    </row>
    <row r="12" spans="1:9">
      <c r="A12" s="12">
        <v>3</v>
      </c>
      <c r="B12" s="15" t="s">
        <v>7</v>
      </c>
      <c r="C12" s="15" t="s">
        <v>18</v>
      </c>
      <c r="D12" s="13">
        <v>1</v>
      </c>
      <c r="E12" s="13"/>
      <c r="F12" s="14"/>
    </row>
    <row r="13" spans="1:9">
      <c r="A13" s="12">
        <v>4</v>
      </c>
      <c r="B13" s="15" t="s">
        <v>29</v>
      </c>
      <c r="C13" s="15" t="s">
        <v>18</v>
      </c>
      <c r="D13" s="13">
        <v>1</v>
      </c>
      <c r="E13" s="13"/>
      <c r="F13" s="17"/>
    </row>
    <row r="14" spans="1:9" ht="15.75" thickBot="1">
      <c r="A14" s="21"/>
      <c r="B14" s="22"/>
      <c r="C14" s="22"/>
      <c r="D14" s="23"/>
      <c r="E14" s="23"/>
      <c r="F14" s="85">
        <f>SUM(F8:F13)</f>
        <v>0</v>
      </c>
    </row>
    <row r="15" spans="1:9">
      <c r="A15" s="24"/>
      <c r="B15" s="25" t="s">
        <v>31</v>
      </c>
      <c r="C15" s="25"/>
      <c r="D15" s="26"/>
      <c r="E15" s="26"/>
      <c r="F15" s="27"/>
    </row>
    <row r="16" spans="1:9" ht="18.75">
      <c r="A16" s="53">
        <v>1</v>
      </c>
      <c r="B16" s="58" t="s">
        <v>14</v>
      </c>
      <c r="C16" s="87" t="s">
        <v>42</v>
      </c>
      <c r="D16" s="62">
        <f>87*2</f>
        <v>174</v>
      </c>
      <c r="E16" s="54"/>
      <c r="F16" s="54">
        <f>D16*E16</f>
        <v>0</v>
      </c>
    </row>
    <row r="17" spans="1:6" ht="18.75">
      <c r="A17" s="53">
        <v>2</v>
      </c>
      <c r="B17" s="55" t="s">
        <v>30</v>
      </c>
      <c r="C17" s="88" t="s">
        <v>17</v>
      </c>
      <c r="D17" s="56">
        <f>D16*8</f>
        <v>1392</v>
      </c>
      <c r="E17" s="57"/>
      <c r="F17" s="54">
        <f t="shared" ref="F17:F26" si="1">D17*E17</f>
        <v>0</v>
      </c>
    </row>
    <row r="18" spans="1:6" ht="18">
      <c r="A18" s="53">
        <v>3</v>
      </c>
      <c r="B18" s="58" t="s">
        <v>39</v>
      </c>
      <c r="C18" s="87" t="s">
        <v>18</v>
      </c>
      <c r="D18" s="56">
        <v>1</v>
      </c>
      <c r="E18" s="57"/>
      <c r="F18" s="54">
        <f t="shared" si="1"/>
        <v>0</v>
      </c>
    </row>
    <row r="19" spans="1:6" ht="18">
      <c r="A19" s="53">
        <v>4</v>
      </c>
      <c r="B19" s="58" t="s">
        <v>38</v>
      </c>
      <c r="C19" s="87" t="s">
        <v>18</v>
      </c>
      <c r="D19" s="56">
        <v>1</v>
      </c>
      <c r="E19" s="57"/>
      <c r="F19" s="54">
        <f t="shared" si="1"/>
        <v>0</v>
      </c>
    </row>
    <row r="20" spans="1:6" ht="18">
      <c r="A20" s="53">
        <v>5</v>
      </c>
      <c r="B20" s="59" t="s">
        <v>8</v>
      </c>
      <c r="C20" s="89" t="s">
        <v>17</v>
      </c>
      <c r="D20" s="63">
        <v>32</v>
      </c>
      <c r="E20" s="64"/>
      <c r="F20" s="54">
        <f t="shared" si="1"/>
        <v>0</v>
      </c>
    </row>
    <row r="21" spans="1:6" ht="18.75">
      <c r="A21" s="53">
        <v>6</v>
      </c>
      <c r="B21" s="55" t="s">
        <v>32</v>
      </c>
      <c r="C21" s="88" t="s">
        <v>28</v>
      </c>
      <c r="D21" s="63">
        <v>2.2999999999999998</v>
      </c>
      <c r="E21" s="64"/>
      <c r="F21" s="54">
        <f t="shared" si="1"/>
        <v>0</v>
      </c>
    </row>
    <row r="22" spans="1:6" ht="15.75">
      <c r="A22" s="53">
        <v>7</v>
      </c>
      <c r="B22" s="65" t="s">
        <v>37</v>
      </c>
      <c r="C22" s="90" t="s">
        <v>28</v>
      </c>
      <c r="D22" s="66">
        <f>32*(0.3*4*1)*0.025*1.15</f>
        <v>1.1039999999999999</v>
      </c>
      <c r="E22" s="67"/>
      <c r="F22" s="54">
        <f t="shared" si="1"/>
        <v>0</v>
      </c>
    </row>
    <row r="23" spans="1:6" ht="18">
      <c r="A23" s="53">
        <v>8</v>
      </c>
      <c r="B23" s="60" t="s">
        <v>15</v>
      </c>
      <c r="C23" s="91" t="s">
        <v>45</v>
      </c>
      <c r="D23" s="61">
        <f>32*2+5*2+2*4</f>
        <v>82</v>
      </c>
      <c r="E23" s="61"/>
      <c r="F23" s="54">
        <f t="shared" si="1"/>
        <v>0</v>
      </c>
    </row>
    <row r="24" spans="1:6" ht="18.75">
      <c r="A24" s="53">
        <v>9</v>
      </c>
      <c r="B24" s="55" t="s">
        <v>9</v>
      </c>
      <c r="C24" s="88" t="s">
        <v>17</v>
      </c>
      <c r="D24" s="61">
        <v>32</v>
      </c>
      <c r="E24" s="61"/>
      <c r="F24" s="54">
        <f t="shared" si="1"/>
        <v>0</v>
      </c>
    </row>
    <row r="25" spans="1:6" ht="18">
      <c r="A25" s="53">
        <v>10</v>
      </c>
      <c r="B25" s="60" t="s">
        <v>10</v>
      </c>
      <c r="C25" s="91" t="s">
        <v>45</v>
      </c>
      <c r="D25" s="61">
        <f>87*2+5+5+2+2+2</f>
        <v>190</v>
      </c>
      <c r="E25" s="61"/>
      <c r="F25" s="54">
        <f t="shared" si="1"/>
        <v>0</v>
      </c>
    </row>
    <row r="26" spans="1:6" ht="18.75">
      <c r="A26" s="53">
        <v>13</v>
      </c>
      <c r="B26" s="55" t="s">
        <v>11</v>
      </c>
      <c r="C26" s="88" t="s">
        <v>18</v>
      </c>
      <c r="D26" s="61">
        <v>1</v>
      </c>
      <c r="E26" s="61"/>
      <c r="F26" s="54">
        <f t="shared" si="1"/>
        <v>0</v>
      </c>
    </row>
    <row r="27" spans="1:6" ht="18">
      <c r="A27" s="29"/>
      <c r="B27" s="16"/>
      <c r="C27" s="16"/>
      <c r="D27" s="31"/>
      <c r="E27" s="30"/>
      <c r="F27" s="28">
        <f t="shared" ref="F27" si="2">E27*D27</f>
        <v>0</v>
      </c>
    </row>
    <row r="28" spans="1:6" ht="15.75" thickBot="1">
      <c r="A28" s="33"/>
      <c r="B28" s="45" t="s">
        <v>6</v>
      </c>
      <c r="C28" s="46"/>
      <c r="D28" s="46"/>
      <c r="E28" s="46"/>
      <c r="F28" s="47"/>
    </row>
    <row r="29" spans="1:6">
      <c r="A29" s="48" t="s">
        <v>1</v>
      </c>
      <c r="B29" s="49" t="s">
        <v>2</v>
      </c>
      <c r="C29" s="49"/>
      <c r="D29" s="49" t="s">
        <v>4</v>
      </c>
      <c r="E29" s="49" t="s">
        <v>3</v>
      </c>
      <c r="F29" s="50" t="s">
        <v>5</v>
      </c>
    </row>
    <row r="30" spans="1:6" ht="31.5">
      <c r="A30" s="68">
        <v>1</v>
      </c>
      <c r="B30" s="69" t="s">
        <v>22</v>
      </c>
      <c r="C30" s="70" t="s">
        <v>23</v>
      </c>
      <c r="D30" s="71">
        <v>95</v>
      </c>
      <c r="E30" s="72"/>
      <c r="F30" s="73">
        <f>D30*E30</f>
        <v>0</v>
      </c>
    </row>
    <row r="31" spans="1:6" ht="15.75">
      <c r="A31" s="68">
        <v>2</v>
      </c>
      <c r="B31" s="69" t="s">
        <v>24</v>
      </c>
      <c r="C31" s="74" t="s">
        <v>17</v>
      </c>
      <c r="D31" s="74">
        <v>32</v>
      </c>
      <c r="E31" s="75"/>
      <c r="F31" s="73">
        <f t="shared" ref="F31:F38" si="3">D31*E31</f>
        <v>0</v>
      </c>
    </row>
    <row r="32" spans="1:6" ht="31.5">
      <c r="A32" s="68">
        <v>3</v>
      </c>
      <c r="B32" s="69" t="s">
        <v>25</v>
      </c>
      <c r="C32" s="74" t="s">
        <v>17</v>
      </c>
      <c r="D32" s="74">
        <v>32</v>
      </c>
      <c r="E32" s="75"/>
      <c r="F32" s="73">
        <f t="shared" si="3"/>
        <v>0</v>
      </c>
    </row>
    <row r="33" spans="1:6" ht="31.5">
      <c r="A33" s="68">
        <v>4</v>
      </c>
      <c r="B33" s="69" t="s">
        <v>26</v>
      </c>
      <c r="C33" s="74" t="s">
        <v>17</v>
      </c>
      <c r="D33" s="74">
        <v>32</v>
      </c>
      <c r="E33" s="75"/>
      <c r="F33" s="73">
        <f t="shared" si="3"/>
        <v>0</v>
      </c>
    </row>
    <row r="34" spans="1:6" ht="15.75">
      <c r="A34" s="68">
        <v>5</v>
      </c>
      <c r="B34" s="69" t="s">
        <v>27</v>
      </c>
      <c r="C34" s="70" t="s">
        <v>28</v>
      </c>
      <c r="D34" s="76">
        <f>32*0.3*0.3*0.8</f>
        <v>2.3039999999999998</v>
      </c>
      <c r="E34" s="72"/>
      <c r="F34" s="73">
        <f t="shared" si="3"/>
        <v>0</v>
      </c>
    </row>
    <row r="35" spans="1:6" ht="31.5">
      <c r="A35" s="68">
        <v>6</v>
      </c>
      <c r="B35" s="69" t="s">
        <v>19</v>
      </c>
      <c r="C35" s="70" t="s">
        <v>18</v>
      </c>
      <c r="D35" s="71">
        <v>0.95</v>
      </c>
      <c r="E35" s="72"/>
      <c r="F35" s="73">
        <f t="shared" si="3"/>
        <v>0</v>
      </c>
    </row>
    <row r="36" spans="1:6" ht="15.75">
      <c r="A36" s="68">
        <v>7</v>
      </c>
      <c r="B36" s="69" t="s">
        <v>12</v>
      </c>
      <c r="C36" s="70" t="s">
        <v>18</v>
      </c>
      <c r="D36" s="71">
        <v>1</v>
      </c>
      <c r="E36" s="72"/>
      <c r="F36" s="73">
        <f t="shared" si="3"/>
        <v>0</v>
      </c>
    </row>
    <row r="37" spans="1:6">
      <c r="A37" s="68">
        <v>8</v>
      </c>
      <c r="B37" s="77" t="s">
        <v>20</v>
      </c>
      <c r="C37" s="74" t="s">
        <v>21</v>
      </c>
      <c r="D37" s="62">
        <v>174</v>
      </c>
      <c r="E37" s="72"/>
      <c r="F37" s="73">
        <f t="shared" si="3"/>
        <v>0</v>
      </c>
    </row>
    <row r="38" spans="1:6" ht="45.75" thickBot="1">
      <c r="A38" s="78">
        <v>9</v>
      </c>
      <c r="B38" s="79" t="s">
        <v>33</v>
      </c>
      <c r="C38" s="80" t="s">
        <v>18</v>
      </c>
      <c r="D38" s="81">
        <v>1</v>
      </c>
      <c r="E38" s="82"/>
      <c r="F38" s="73">
        <f t="shared" si="3"/>
        <v>0</v>
      </c>
    </row>
    <row r="39" spans="1:6">
      <c r="A39" s="32"/>
      <c r="B39" s="34"/>
      <c r="C39" s="34"/>
      <c r="D39" s="35"/>
      <c r="E39" s="35"/>
      <c r="F39" s="86">
        <f>F34+F37+F38+F36</f>
        <v>0</v>
      </c>
    </row>
    <row r="40" spans="1:6" ht="15.75" thickBot="1">
      <c r="A40" s="36"/>
      <c r="B40" s="37"/>
      <c r="C40" s="37"/>
      <c r="D40" s="38"/>
      <c r="E40" s="38"/>
      <c r="F40" s="39"/>
    </row>
    <row r="41" spans="1:6" ht="45.75" thickBot="1">
      <c r="A41" s="40"/>
      <c r="B41" s="41" t="s">
        <v>13</v>
      </c>
      <c r="C41" s="41"/>
      <c r="D41" s="42"/>
      <c r="E41" s="42"/>
      <c r="F41" s="43">
        <f>F14+F39</f>
        <v>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Ткачук Петр Петрович</dc:creator>
  <cp:lastModifiedBy>Ткачук Петр Петрович</cp:lastModifiedBy>
  <dcterms:created xsi:type="dcterms:W3CDTF">2026-05-04T14:46:25Z</dcterms:created>
  <dcterms:modified xsi:type="dcterms:W3CDTF">2026-05-05T07:02:29Z</dcterms:modified>
</cp:coreProperties>
</file>