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orp\hq\UsersRTL\spokryshka\Desktop\м. Суми проспект Михайла Лушпи, 4 ТЦ Лавіна\"/>
    </mc:Choice>
  </mc:AlternateContent>
  <xr:revisionPtr revIDLastSave="0" documentId="13_ncr:1_{3BF39674-E0A6-4C6A-BBAE-897216D177BD}" xr6:coauthVersionLast="47" xr6:coauthVersionMax="47" xr10:uidLastSave="{00000000-0000-0000-0000-000000000000}"/>
  <bookViews>
    <workbookView xWindow="-108" yWindow="-108" windowWidth="23256" windowHeight="12456" tabRatio="516" firstSheet="2" activeTab="2" xr2:uid="{00000000-000D-0000-FFFF-FFFF00000000}"/>
  </bookViews>
  <sheets>
    <sheet name="Додаток 2" sheetId="42" state="hidden" r:id="rId1"/>
    <sheet name="Основні положеня" sheetId="40" state="hidden" r:id="rId2"/>
    <sheet name="розцінки на тендер" sheetId="54" r:id="rId3"/>
  </sheets>
  <definedNames>
    <definedName name="_xlnm._FilterDatabase" localSheetId="2" hidden="1">'розцінки на тендер'!$G$1:$G$179</definedName>
    <definedName name="Виконується">#REF!</definedName>
    <definedName name="_xlnm.Print_Area" localSheetId="2">'розцінки на тендер'!$A$1:$K$126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9" i="54" l="1"/>
  <c r="F75" i="54"/>
  <c r="K75" i="54"/>
  <c r="K93" i="54"/>
  <c r="F93" i="54"/>
  <c r="F67" i="54"/>
  <c r="F17" i="54"/>
  <c r="K80" i="54"/>
  <c r="F84" i="54"/>
  <c r="D77" i="54"/>
  <c r="K78" i="54"/>
  <c r="K83" i="54"/>
  <c r="F83" i="54"/>
  <c r="K82" i="54"/>
  <c r="K81" i="54"/>
  <c r="K79" i="54"/>
  <c r="K77" i="54"/>
  <c r="F77" i="54"/>
  <c r="K51" i="54"/>
  <c r="F51" i="54"/>
  <c r="F100" i="54" l="1"/>
  <c r="F101" i="54"/>
  <c r="F102" i="54"/>
  <c r="F105" i="54"/>
  <c r="F106" i="54"/>
  <c r="K87" i="54"/>
  <c r="K89" i="54"/>
  <c r="K90" i="54"/>
  <c r="K91" i="54"/>
  <c r="F68" i="54"/>
  <c r="F69" i="54"/>
  <c r="F70" i="54"/>
  <c r="F71" i="54"/>
  <c r="F72" i="54"/>
  <c r="F73" i="54"/>
  <c r="F65" i="54"/>
  <c r="K26" i="54"/>
  <c r="K27" i="54"/>
  <c r="K28" i="54"/>
  <c r="K29" i="54"/>
  <c r="K30" i="54"/>
  <c r="K31" i="54"/>
  <c r="K32" i="54"/>
  <c r="K33" i="54"/>
  <c r="K34" i="54"/>
  <c r="K35" i="54"/>
  <c r="K36" i="54"/>
  <c r="K37" i="54"/>
  <c r="K38" i="54"/>
  <c r="K39" i="54"/>
  <c r="K40" i="54"/>
  <c r="K42" i="54"/>
  <c r="K43" i="54"/>
  <c r="K44" i="54"/>
  <c r="K45" i="54"/>
  <c r="K46" i="54"/>
  <c r="K47" i="54"/>
  <c r="K49" i="54"/>
  <c r="K50" i="54"/>
  <c r="K54" i="54"/>
  <c r="K61" i="54"/>
  <c r="K25" i="54"/>
  <c r="F59" i="54"/>
  <c r="F57" i="54"/>
  <c r="F55" i="54"/>
  <c r="F52" i="54"/>
  <c r="F48" i="54"/>
  <c r="F41" i="54"/>
  <c r="F37" i="54"/>
  <c r="F29" i="54"/>
  <c r="F24" i="54"/>
  <c r="K9" i="54"/>
  <c r="K10" i="54"/>
  <c r="K8" i="54"/>
  <c r="F9" i="54"/>
  <c r="F10" i="54"/>
  <c r="F11" i="54"/>
  <c r="F12" i="54"/>
  <c r="F13" i="54"/>
  <c r="F14" i="54"/>
  <c r="F15" i="54"/>
  <c r="F16" i="54"/>
  <c r="F20" i="54"/>
  <c r="F8" i="54"/>
  <c r="K99" i="54"/>
  <c r="F99" i="54"/>
  <c r="K66" i="54"/>
  <c r="K71" i="54"/>
  <c r="K107" i="54"/>
  <c r="K106" i="54"/>
  <c r="F91" i="54"/>
  <c r="K86" i="54"/>
  <c r="K65" i="54"/>
  <c r="I60" i="54"/>
  <c r="K60" i="54" s="1"/>
  <c r="I59" i="54"/>
  <c r="K59" i="54" s="1"/>
  <c r="I57" i="54"/>
  <c r="K57" i="54" s="1"/>
  <c r="K22" i="54" l="1"/>
  <c r="F22" i="54"/>
  <c r="F63" i="54"/>
  <c r="F109" i="54"/>
  <c r="I53" i="54"/>
  <c r="K53" i="54" s="1"/>
  <c r="K103" i="54" l="1"/>
  <c r="I55" i="54" l="1"/>
  <c r="K55" i="54" s="1"/>
  <c r="I56" i="54"/>
  <c r="K56" i="54" s="1"/>
  <c r="I52" i="54"/>
  <c r="K52" i="54" s="1"/>
  <c r="I102" i="54"/>
  <c r="I41" i="54" l="1"/>
  <c r="I48" i="54"/>
  <c r="I58" i="54" l="1"/>
  <c r="K58" i="54" s="1"/>
  <c r="K104" i="54" l="1"/>
  <c r="K102" i="54"/>
  <c r="F95" i="54"/>
  <c r="F92" i="54"/>
  <c r="F88" i="54"/>
  <c r="F85" i="54"/>
  <c r="K97" i="54" l="1"/>
  <c r="F97" i="54"/>
  <c r="I62" i="54"/>
  <c r="K62" i="54" s="1"/>
  <c r="K63" i="54" s="1"/>
  <c r="K110" i="54" l="1"/>
  <c r="K111" i="54" s="1"/>
  <c r="K112" i="54" s="1"/>
  <c r="F111" i="54"/>
  <c r="F113" i="54"/>
  <c r="K113" i="54"/>
  <c r="K115" i="54" s="1"/>
  <c r="K114" i="54" s="1"/>
</calcChain>
</file>

<file path=xl/sharedStrings.xml><?xml version="1.0" encoding="utf-8"?>
<sst xmlns="http://schemas.openxmlformats.org/spreadsheetml/2006/main" count="339" uniqueCount="234">
  <si>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</si>
  <si>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</si>
  <si>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</si>
  <si>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</si>
  <si>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</si>
  <si>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</si>
  <si>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</si>
  <si>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</si>
  <si>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</si>
  <si>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</si>
  <si>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</si>
  <si>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</si>
  <si>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</si>
  <si>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</si>
  <si>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</si>
  <si>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</si>
  <si>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</si>
  <si>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</si>
  <si>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</si>
  <si>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</si>
  <si>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</si>
  <si>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</si>
  <si>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</si>
  <si>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</si>
  <si>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</si>
  <si>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</si>
  <si>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</si>
  <si>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</si>
  <si>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</si>
  <si>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</si>
  <si>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</si>
  <si>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</si>
  <si>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</si>
  <si>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</si>
  <si>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</si>
  <si>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</si>
  <si>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</si>
  <si>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</si>
  <si>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</si>
  <si>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</si>
  <si>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</si>
  <si>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</si>
  <si>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</si>
  <si>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</si>
  <si>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</si>
  <si>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</si>
  <si>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</si>
  <si>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</si>
  <si>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</si>
  <si>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</si>
  <si>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</si>
  <si>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</si>
  <si>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</si>
  <si>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</si>
  <si>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</si>
  <si>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</si>
  <si>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</si>
  <si>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</si>
  <si>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</si>
  <si>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</si>
  <si>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</si>
  <si>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</si>
  <si>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</si>
  <si>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</si>
  <si>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</si>
  <si>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</si>
  <si>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</si>
  <si>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</si>
  <si>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</si>
  <si>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</si>
  <si>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</si>
  <si>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</si>
  <si>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</si>
  <si>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</si>
  <si>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Найменування робіт</t>
  </si>
  <si>
    <t>Од. вим.</t>
  </si>
  <si>
    <t>Найменування матеріалів</t>
  </si>
  <si>
    <t>Кількість  матеріалів на Об'єм робіт</t>
  </si>
  <si>
    <t>шт</t>
  </si>
  <si>
    <t>Електромонтажні роботи</t>
  </si>
  <si>
    <t>СКС</t>
  </si>
  <si>
    <t>Інші роботи</t>
  </si>
  <si>
    <t>м.кв</t>
  </si>
  <si>
    <t>м.кв.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</si>
  <si>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</si>
  <si>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</si>
  <si>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</si>
  <si>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</si>
  <si>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ВСЬОГО ВАРТІСТЬ МОНТАЖНИХ РОБІТ ПО СКС, грн.( без ПДВ):</t>
  </si>
  <si>
    <t>ВСЬОГО ВАРТІСТЬ МАТЕРІАЛІВ ПО СКС, грн. ( без ПДВ):</t>
  </si>
  <si>
    <t>Монтаж розеток з підрозетником</t>
  </si>
  <si>
    <t>Монтаж вимикачів з підрозетником</t>
  </si>
  <si>
    <t>Монтаж інформаційної розетки</t>
  </si>
  <si>
    <t>т</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</si>
  <si>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</si>
  <si>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</si>
  <si>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</si>
  <si>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</si>
  <si>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</si>
  <si>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</si>
  <si>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</si>
  <si>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</si>
  <si>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ВСЬОГО ВАРТІСТЬ МАТЕРІАЛІВ, грн. (без ПДВ):</t>
  </si>
  <si>
    <t>ВСЬОГО ВАРТІСТЬ РОБІТ, грн.( без ПДВ):</t>
  </si>
  <si>
    <t>Вартість доставлення матеріалів</t>
  </si>
  <si>
    <t>ВСЬОГО ВАРТІСТЬ МАТЕРІАЛІВ Інших РОБІТ, грн. (без ПДВ):</t>
  </si>
  <si>
    <t>Демонтажні роботи</t>
  </si>
  <si>
    <t>ВСЬОГО  ВАРТІСТЬ МАТЕРІАЛІВ ПО Демонтажним роботам, грн.( без ПДВ):</t>
  </si>
  <si>
    <t>ВСЬОГО  ВАРТІСТЬ Демонтажні роботи, грн.( без ПДВ):</t>
  </si>
  <si>
    <t>Стрічка самоклейка 48*300м*40мік</t>
  </si>
  <si>
    <t>Післябудівельне прибирання</t>
  </si>
  <si>
    <t xml:space="preserve">Монтаж ПВХ плінтуса на саморізи </t>
  </si>
  <si>
    <t xml:space="preserve">Комплект куточків внутрішніх TIS </t>
  </si>
  <si>
    <t xml:space="preserve">Комплект куточків зовнішніх TIS </t>
  </si>
  <si>
    <t xml:space="preserve">Комплект заглушок TIS </t>
  </si>
  <si>
    <t>Саморіз по металу 3.5x25 мм 100 шт Expert Fix</t>
  </si>
  <si>
    <t>уп</t>
  </si>
  <si>
    <t>м/п</t>
  </si>
  <si>
    <t>Загальнобудівельні роботи</t>
  </si>
  <si>
    <t>Один. вим.</t>
  </si>
  <si>
    <t>м.п</t>
  </si>
  <si>
    <t>Монтаж куточка споживача</t>
  </si>
  <si>
    <t>Дефектний акт</t>
  </si>
  <si>
    <t>№ з/п</t>
  </si>
  <si>
    <t>ВСЬОГО ПО Кошторису  без ПДВ, ГРН.:</t>
  </si>
  <si>
    <t>ВСЬОГО ПО Кошторису  з ПДВ, ГРН.:</t>
  </si>
  <si>
    <t>Шпаклівка Акрил-Пуц фініш 8кг, шт</t>
  </si>
  <si>
    <t>Коробка установча  65х45 IP30 під гіпсокартон</t>
  </si>
  <si>
    <t>Вимикач 1-кл. внутр. "ASFORA Schneider" бiлий</t>
  </si>
  <si>
    <t>Демонтаж плінтуса (дерев'яний, пластиковий, порожок)</t>
  </si>
  <si>
    <t>кг</t>
  </si>
  <si>
    <t>л</t>
  </si>
  <si>
    <t>Вимикач 2-кл. внутр. "ASFORA Schneider" бiлий</t>
  </si>
  <si>
    <t>Виніс та навантаження сміття</t>
  </si>
  <si>
    <t>маш.</t>
  </si>
  <si>
    <t>ПДВ, ГРН.:</t>
  </si>
  <si>
    <t>м2</t>
  </si>
  <si>
    <t>посл</t>
  </si>
  <si>
    <t xml:space="preserve">Ceresit СТ 17/10 Глибокопроникаюча грунтовка </t>
  </si>
  <si>
    <t>Стеклолента самоклеящаяся BauGut 50мм х 20м</t>
  </si>
  <si>
    <t>Саморез со сверлом по металлу для гипсокартона 3,5x9,5 мм 100 шт Expert Fix</t>
  </si>
  <si>
    <t>ВСЬОГО ВАРТІСТЬ РОБІТ З МОНТАЖУ МЕБЛІВ,  грн.( без ПДВ):</t>
  </si>
  <si>
    <t>ВСЬОГО ВАРТІСТЬ МАТЕРІАЛІВ  Т З МОНТАЖУ МЕБЛІВ, грн. ( без ПДВ):</t>
  </si>
  <si>
    <t>Дрібний ремонт меблів б/у</t>
  </si>
  <si>
    <t>Розетка 1-на З/К внутр. "ASFORA" біла</t>
  </si>
  <si>
    <t xml:space="preserve">Демонтаж без збереження </t>
  </si>
  <si>
    <t>Стеля рейкова БУ (раніше демонтована)</t>
  </si>
  <si>
    <t>бу</t>
  </si>
  <si>
    <t>БУ</t>
  </si>
  <si>
    <t xml:space="preserve">Шпаклювання стін і перегородок  (2-шарова шпаклівка, грунтовка і шліфування) </t>
  </si>
  <si>
    <t>Вивіз сміття (машина 2 т)</t>
  </si>
  <si>
    <t>Миття скляних вітрин/вікон з обох боків з їх очищенням  (вартість моючих входить в вартість)</t>
  </si>
  <si>
    <t>Плівка поліетиленова з первинної сировини 100 мк чорний</t>
  </si>
  <si>
    <t>свтильник вбудований (БУ раніше демонтовані)</t>
  </si>
  <si>
    <t>Стретч-плівка 17 мкм 50 см 2.346 кг</t>
  </si>
  <si>
    <t>Гофрокартон 2-х шаровий v2 10,5 кв.м</t>
  </si>
  <si>
    <t>Клейкая лента 45 мм 200 м 40 мкм</t>
  </si>
  <si>
    <t>Гіпсокартон звичайний Knauf 3000x1200х12,5 мм 3,6 кв. м</t>
  </si>
  <si>
    <t>Закриття плівкою підлоги,  вікон</t>
  </si>
  <si>
    <t>Розвантаження та занесення меблів та обладнання</t>
  </si>
  <si>
    <t>люд/год</t>
  </si>
  <si>
    <r>
      <t xml:space="preserve">Монтаж меблів та рекламних носіїв </t>
    </r>
    <r>
      <rPr>
        <sz val="11"/>
        <rFont val="Times New Roman"/>
        <family val="1"/>
        <charset val="204"/>
      </rPr>
      <t>(кріплення до стіни, підключення до 220В, навішування полиць згідно планограми)</t>
    </r>
  </si>
  <si>
    <t>Світильник вбудований типу Cezar-AT</t>
  </si>
  <si>
    <t>Барвники</t>
  </si>
  <si>
    <t>Розетка PC RG-45 САТ 5е 2-на, Makel Karea, біла</t>
  </si>
  <si>
    <t>Плівка антибриск 1500мм</t>
  </si>
  <si>
    <t>Плінтус ПВХ TIS  18х56х2500 мм Чорний</t>
  </si>
  <si>
    <t>Мішок білий 105* 55х83 (62 г) 10шт.</t>
  </si>
  <si>
    <t>Пакети для сміття 60л</t>
  </si>
  <si>
    <t>Герметик акриловий</t>
  </si>
  <si>
    <t>Дюбель для швидкого монтажу без комірця з шурупом (поліетилен)ЕСМ 6х40, 100 шт.</t>
  </si>
  <si>
    <t>пак</t>
  </si>
  <si>
    <t>Конфірмат 6,4*50</t>
  </si>
  <si>
    <t>кутник40*40*40</t>
  </si>
  <si>
    <t>Демонтаж меблів з подальшим використанням</t>
  </si>
  <si>
    <t>Панель для аксс  1200 (ДСП)</t>
  </si>
  <si>
    <r>
      <t>Демонтаж обладнання</t>
    </r>
    <r>
      <rPr>
        <i/>
        <u/>
        <sz val="11"/>
        <color rgb="FFFF0000"/>
        <rFont val="Times New Roman"/>
        <family val="1"/>
        <charset val="204"/>
      </rPr>
      <t xml:space="preserve"> з подальшим використанням</t>
    </r>
  </si>
  <si>
    <t>Пакування/накриття існуючих та демонтованих  меблів (столи, панелі, стільці і т.п.)</t>
  </si>
  <si>
    <t>Стеля типу грильятто (демонтаж карт з частковим демонтажем  пошкодженого каркасу)</t>
  </si>
  <si>
    <t>Демонтаж розеток/вимикачів</t>
  </si>
  <si>
    <t>Демонтаж терморегулятора стельових обігрівачів типу Білюкс</t>
  </si>
  <si>
    <t>Улаштування облицювання стіни з ГКЛ в 1 шар (каркас+обшивка)</t>
  </si>
  <si>
    <t>Саморіз по дереву 3.5x35 мм 100 шт Expert Fix</t>
  </si>
  <si>
    <t>Облицювання колони ГКЛ (з монтажем кутників) по існуючому облицюванню без каркасу</t>
  </si>
  <si>
    <t>Уголок перфорированный алюминиевый Masterplast MASTERPROFIL ALU 30x30 3 м</t>
  </si>
  <si>
    <t>Шпаклевка Knauf FUGENFULLER 10 кг</t>
  </si>
  <si>
    <t>Ремонт каркасу стелі типу грильто з частковвою заміною направляючих</t>
  </si>
  <si>
    <t>Монтаж касет типу Грильято</t>
  </si>
  <si>
    <t>Несучий профіль - 1200мм RAL 9006 (срібло)</t>
  </si>
  <si>
    <t>Несучий профіль - 600мм RAL 9006 (срібло)</t>
  </si>
  <si>
    <t xml:space="preserve">каркас  БУ </t>
  </si>
  <si>
    <t>Пристінний кутник (L - профиль)</t>
  </si>
  <si>
    <t>Грильято «якорь»</t>
  </si>
  <si>
    <t>Підвіс грильято (спиця кільце 1000мм, спица крючок 500 мм, пружина)</t>
  </si>
  <si>
    <t>Дюбель TDN 6*40, шт. (для бетонних перекриттів)</t>
  </si>
  <si>
    <t>Касета 600х600мм. (модуль) чарунка 100х100 RAL 9006 (срібло)</t>
  </si>
  <si>
    <t>Фарбування відкосів (за 2 рази + грунт) ral 9010</t>
  </si>
  <si>
    <t>Фарбування стін (за 2 рази + грунт) ral 9010 та  ral 3020</t>
  </si>
  <si>
    <t>Фарба акрилатна Aura® Luxpro 7  RAL 9010</t>
  </si>
  <si>
    <t>Фарба акрилатна Aura® Luxpro 7  RAL 3020</t>
  </si>
  <si>
    <t xml:space="preserve">Шпаклювання відкосів    (2-шарова шпаклівка, грунтовка і шліфування) </t>
  </si>
  <si>
    <t>Профіль BauGut ARMOSTEEL CD 60/3 м 0,5 мм</t>
  </si>
  <si>
    <t>Подвес П-образный BauGut универсальный 60х120 мм 10 шт.</t>
  </si>
  <si>
    <t>Профіль BauGut UD 27/3 м 0,5 мм</t>
  </si>
  <si>
    <t>Панель для аксс  600(ДСП)</t>
  </si>
  <si>
    <t>Монтаж та підключення Стіл столу обслуговування</t>
  </si>
  <si>
    <t>Монтаж панель для аксс  1200 (ДСП)</t>
  </si>
  <si>
    <t>Монтаж панель для аксс  600 (ДСП)</t>
  </si>
  <si>
    <t>Монтаж та підключення ТВ 55"</t>
  </si>
  <si>
    <t>Дюбель для гипсокартона Molly Expert Fix 6x65 мм 4 шт.</t>
  </si>
  <si>
    <t xml:space="preserve">Монтаж терморегулятора </t>
  </si>
  <si>
    <t>Монтаж світильників вбудованих типу CEZAR-AT ( з вирізанням отвору в плитах типу армстронг)</t>
  </si>
  <si>
    <t>Поклека бронеплівки на вікна</t>
  </si>
  <si>
    <t>бронеплівка 8mil  товщина 200мкм ширина 1,524м зусилля на розрив - 30кг/см</t>
  </si>
  <si>
    <t>Armstrong Ecomin Retail Board KCS 600х600х12</t>
  </si>
  <si>
    <t>Штукатурка гіпсова стартова Альба 5кг</t>
  </si>
  <si>
    <t>Зароблення отворів у стінах (після дюбелів)</t>
  </si>
  <si>
    <t>Прокладання кабелю до 4кв.мм включно</t>
  </si>
  <si>
    <t>м.п.</t>
  </si>
  <si>
    <t>Кабель силовий моноліт ЗЗЦМ ВВГнгП 3х1,5 мідь</t>
  </si>
  <si>
    <t>м</t>
  </si>
  <si>
    <t>Кабель силовий моноліт ЗЗЦМ ВВГнг 3х2,5 мідь</t>
  </si>
  <si>
    <t>Хомут  4,0х250 чорний (100шт)</t>
  </si>
  <si>
    <t>паков.</t>
  </si>
  <si>
    <t>Трубка гофрована EXPERT 750Н 16, уп.-50м</t>
  </si>
  <si>
    <t>Ізострічка Expert Power ПВХ 0,20x19мм 20м, негорюча, матована,  чорна</t>
  </si>
  <si>
    <t xml:space="preserve"> Протяжка кабеля в гофротрубу </t>
  </si>
  <si>
    <t>Перекомутація існуючих коробок (за необхідності)</t>
  </si>
  <si>
    <t>Клема швидкого монтажу WAGO 222-415 на 5 провідників з важелями 3 шт. сірий</t>
  </si>
  <si>
    <t>Клема швидкого монтажу WAGO WAGO 222-413 на 3 провідники з важелями 3 шт. сірий 22-2413У-W</t>
  </si>
  <si>
    <t>Частковий демонтаж  відновленням перегородки з ДСП (підсобне приміщення - за необхідності)</t>
  </si>
  <si>
    <t>Монтаж перегородки з ДСП (підсобне приміщення)</t>
  </si>
  <si>
    <t>Демонтаж ГКЛ облицювання стіни (в т.ч. каркас)</t>
  </si>
  <si>
    <t xml:space="preserve">Найменування будови та її адреса:ремонт магазину за адресою м.Суми, просп. Лушпи 4/1 ТЦ "Лавина", 42кв.м, 1й поверх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</si>
</sst>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_-;_-* &quot;-&quot;??_₴_-;_-@_-"/>
    <numFmt numFmtId="165" formatCode="[$-419]General"/>
    <numFmt numFmtId="166" formatCode="#,##0.00_ ;[Red]\-#,##0.00\ "/>
  </numFmts>
  <fonts count="56">
    <font>
      <sz val="10"/>
      <name val="Arial"/>
      <charset val="134"/>
    </font>
    <font>
      <sz val="11"/>
      <color theme="1"/>
      <name val="Calibri"/>
      <family val="2"/>
      <charset val="204"/>
      <scheme val="minor"/>
    </font>
    <font>
      <sz val="11"/>
      <color theme="1"/>
      <name val="Calibri"/>
      <family val="2"/>
      <charset val="204"/>
      <scheme val="minor"/>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indexed="8"/>
      <name val="Calibri"/>
      <family val="2"/>
      <charset val="204"/>
    </font>
    <font>
      <sz val="10"/>
      <name val="Arial Cyr"/>
      <family val="2"/>
      <charset val="204"/>
    </font>
    <font>
      <sz val="11"/>
      <name val="Times New Roman"/>
      <family val="1"/>
      <charset val="204"/>
    </font>
    <font>
      <sz val="12"/>
      <name val="Calibri"/>
      <family val="2"/>
      <charset val="204"/>
      <scheme val="minor"/>
    </font>
    <font>
      <sz val="8"/>
      <name val="Arial"/>
      <charset val="134"/>
    </font>
    <font>
      <sz val="11"/>
      <color rgb="FF000000"/>
      <name val="Calibri"/>
      <family val="2"/>
      <scheme val="minor"/>
    </font>
    <font>
      <b/>
      <sz val="11"/>
      <name val="Times New Roman"/>
      <family val="1"/>
      <charset val="204"/>
    </font>
    <font>
      <i/>
      <u/>
      <sz val="11"/>
      <name val="Times New Roman"/>
      <family val="1"/>
      <charset val="204"/>
    </font>
    <font>
      <sz val="11"/>
      <color theme="1"/>
      <name val="Times New Roman"/>
      <family val="1"/>
      <charset val="204"/>
    </font>
    <font>
      <sz val="11"/>
      <color rgb="FF000000"/>
      <name val="Times New Roman"/>
      <family val="1"/>
      <charset val="204"/>
    </font>
    <font>
      <u/>
      <sz val="11"/>
      <color indexed="30"/>
      <name val="Calibri"/>
      <family val="2"/>
      <charset val="204"/>
    </font>
    <font>
      <sz val="10"/>
      <name val="Helv"/>
      <family val="2"/>
      <charset val="204"/>
    </font>
    <font>
      <i/>
      <u/>
      <sz val="11"/>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style="thin">
        <color indexed="64"/>
      </bottom>
      <diagonal/>
    </border>
  </borders>
  <cellStyleXfs count="92">
    <xf numFmtId="0" fontId="0" fillId="0" borderId="0"/>
    <xf numFmtId="0" fontId="19" fillId="0" borderId="0"/>
    <xf numFmtId="0" fontId="17" fillId="0" borderId="0">
      <alignment horizontal="center" vertical="center"/>
    </xf>
    <xf numFmtId="164" fontId="3" fillId="0" borderId="0" applyFont="0" applyFill="0" applyBorder="0" applyAlignment="0" applyProtection="0"/>
    <xf numFmtId="0" fontId="5" fillId="0" borderId="0"/>
    <xf numFmtId="0" fontId="28" fillId="0" borderId="0">
      <alignment horizontal="left" vertical="top"/>
    </xf>
    <xf numFmtId="0" fontId="26" fillId="0" borderId="0"/>
    <xf numFmtId="0" fontId="17" fillId="0" borderId="0">
      <alignment horizontal="center" vertical="center"/>
    </xf>
    <xf numFmtId="0" fontId="18" fillId="0" borderId="0" applyNumberFormat="0" applyFill="0" applyBorder="0" applyAlignment="0" applyProtection="0"/>
    <xf numFmtId="0" fontId="26" fillId="0" borderId="0"/>
    <xf numFmtId="0" fontId="4" fillId="0" borderId="0">
      <alignment vertical="center"/>
    </xf>
    <xf numFmtId="0" fontId="22" fillId="0" borderId="0">
      <alignment horizontal="left" vertical="top"/>
    </xf>
    <xf numFmtId="0" fontId="26" fillId="0" borderId="0"/>
    <xf numFmtId="0" fontId="36" fillId="0" borderId="0">
      <alignment horizontal="left" vertical="top"/>
    </xf>
    <xf numFmtId="0" fontId="22" fillId="0" borderId="0">
      <alignment horizontal="right" vertical="top"/>
    </xf>
    <xf numFmtId="0" fontId="5" fillId="0" borderId="0"/>
    <xf numFmtId="0" fontId="27" fillId="0" borderId="0">
      <alignment horizontal="left" vertical="top"/>
    </xf>
    <xf numFmtId="0" fontId="22" fillId="0" borderId="0">
      <alignment horizontal="center" vertical="top"/>
    </xf>
    <xf numFmtId="0" fontId="5" fillId="0" borderId="0">
      <protection locked="0"/>
    </xf>
    <xf numFmtId="0" fontId="33" fillId="0" borderId="0"/>
    <xf numFmtId="0" fontId="37" fillId="0" borderId="0">
      <alignment horizontal="left" vertical="top"/>
    </xf>
    <xf numFmtId="0" fontId="31" fillId="8" borderId="0" applyNumberFormat="0" applyBorder="0" applyAlignment="0" applyProtection="0"/>
    <xf numFmtId="0" fontId="17" fillId="0" borderId="0">
      <alignment horizontal="center" vertical="center"/>
    </xf>
    <xf numFmtId="0" fontId="3" fillId="0" borderId="0"/>
    <xf numFmtId="165" fontId="35" fillId="0" borderId="0" applyBorder="0" applyProtection="0"/>
    <xf numFmtId="0" fontId="21" fillId="0" borderId="15" applyNumberFormat="0" applyFill="0" applyAlignment="0" applyProtection="0"/>
    <xf numFmtId="0" fontId="24" fillId="0" borderId="0">
      <alignment horizontal="left" vertical="top"/>
    </xf>
    <xf numFmtId="0" fontId="5" fillId="0" borderId="0"/>
    <xf numFmtId="0" fontId="26" fillId="0" borderId="0"/>
    <xf numFmtId="0" fontId="22" fillId="0" borderId="0">
      <alignment horizontal="center" vertical="top"/>
    </xf>
    <xf numFmtId="0" fontId="27" fillId="0" borderId="0">
      <alignment horizontal="left" vertical="top"/>
    </xf>
    <xf numFmtId="0" fontId="42" fillId="0" borderId="0"/>
    <xf numFmtId="0" fontId="27" fillId="0" borderId="0">
      <alignment horizontal="right" vertical="top"/>
    </xf>
    <xf numFmtId="0" fontId="25" fillId="0" borderId="0">
      <alignment horizontal="right" vertical="top"/>
    </xf>
    <xf numFmtId="0" fontId="38" fillId="0" borderId="0">
      <alignment horizontal="left" vertical="top"/>
    </xf>
    <xf numFmtId="0" fontId="34" fillId="0" borderId="0">
      <alignment horizontal="left" vertical="top"/>
    </xf>
    <xf numFmtId="0" fontId="23" fillId="0" borderId="0">
      <alignment horizontal="left" vertical="top"/>
    </xf>
    <xf numFmtId="0" fontId="25" fillId="0" borderId="0">
      <alignment horizontal="left" vertical="top"/>
    </xf>
    <xf numFmtId="0" fontId="23" fillId="0" borderId="0">
      <alignment horizontal="left" vertical="top"/>
    </xf>
    <xf numFmtId="0" fontId="30" fillId="0" borderId="0">
      <alignment horizontal="left" vertical="center"/>
    </xf>
    <xf numFmtId="0" fontId="25" fillId="0" borderId="0">
      <alignment horizontal="left" vertical="top"/>
    </xf>
    <xf numFmtId="0" fontId="29" fillId="0" borderId="0">
      <alignment horizontal="left" vertical="top"/>
    </xf>
    <xf numFmtId="0" fontId="25" fillId="0" borderId="0">
      <alignment horizontal="left" vertical="top"/>
    </xf>
    <xf numFmtId="0" fontId="25" fillId="0" borderId="0">
      <alignment horizontal="left" vertical="top"/>
    </xf>
    <xf numFmtId="0" fontId="25" fillId="0" borderId="0">
      <alignment horizontal="left" vertical="top"/>
    </xf>
    <xf numFmtId="0" fontId="39" fillId="0" borderId="0" applyNumberFormat="0" applyFill="0" applyBorder="0" applyAlignment="0" applyProtection="0"/>
    <xf numFmtId="0" fontId="26" fillId="0" borderId="1"/>
    <xf numFmtId="0" fontId="19" fillId="0" borderId="0"/>
    <xf numFmtId="0" fontId="26" fillId="0" borderId="0"/>
    <xf numFmtId="0" fontId="20" fillId="0" borderId="0">
      <alignment vertical="center"/>
    </xf>
    <xf numFmtId="0" fontId="26" fillId="0" borderId="0"/>
    <xf numFmtId="0" fontId="26" fillId="0" borderId="0"/>
    <xf numFmtId="0" fontId="26" fillId="0" borderId="0"/>
    <xf numFmtId="0" fontId="19" fillId="0" borderId="0"/>
    <xf numFmtId="0" fontId="32" fillId="0" borderId="0"/>
    <xf numFmtId="164" fontId="3" fillId="0" borderId="0" applyFont="0" applyFill="0" applyBorder="0" applyAlignment="0" applyProtection="0"/>
    <xf numFmtId="0" fontId="43" fillId="0" borderId="0">
      <protection locked="0"/>
    </xf>
    <xf numFmtId="0" fontId="43" fillId="0" borderId="0"/>
    <xf numFmtId="0" fontId="44" fillId="0" borderId="0"/>
    <xf numFmtId="0" fontId="2" fillId="0" borderId="0"/>
    <xf numFmtId="0" fontId="2" fillId="0" borderId="0"/>
    <xf numFmtId="0" fontId="2" fillId="0" borderId="0"/>
    <xf numFmtId="0" fontId="5" fillId="0" borderId="0"/>
    <xf numFmtId="0" fontId="2" fillId="0" borderId="0"/>
    <xf numFmtId="0" fontId="3" fillId="0" borderId="0"/>
    <xf numFmtId="0" fontId="2" fillId="0" borderId="1"/>
    <xf numFmtId="0" fontId="2" fillId="0" borderId="0"/>
    <xf numFmtId="0" fontId="4" fillId="0" borderId="0">
      <alignment vertical="center"/>
    </xf>
    <xf numFmtId="0" fontId="2" fillId="0" borderId="0"/>
    <xf numFmtId="0" fontId="2" fillId="0" borderId="0"/>
    <xf numFmtId="0" fontId="2" fillId="0" borderId="0"/>
    <xf numFmtId="0" fontId="5" fillId="0" borderId="0">
      <protection locked="0"/>
    </xf>
    <xf numFmtId="0" fontId="5" fillId="0" borderId="0"/>
    <xf numFmtId="0" fontId="48" fillId="0" borderId="0"/>
    <xf numFmtId="0" fontId="1" fillId="0" borderId="0"/>
    <xf numFmtId="0" fontId="1" fillId="0" borderId="0"/>
    <xf numFmtId="0" fontId="1" fillId="0" borderId="0"/>
    <xf numFmtId="0" fontId="32" fillId="0" borderId="0"/>
    <xf numFmtId="0" fontId="1" fillId="0" borderId="0"/>
    <xf numFmtId="0" fontId="1" fillId="0" borderId="1"/>
    <xf numFmtId="0" fontId="1" fillId="0" borderId="0"/>
    <xf numFmtId="0" fontId="1" fillId="0" borderId="0"/>
    <xf numFmtId="0" fontId="1" fillId="0" borderId="0"/>
    <xf numFmtId="0" fontId="1" fillId="0" borderId="0"/>
    <xf numFmtId="0" fontId="53" fillId="0" borderId="0" applyNumberFormat="0" applyFill="0" applyBorder="0" applyAlignment="0" applyProtection="0">
      <alignment vertical="top"/>
      <protection locked="0"/>
    </xf>
    <xf numFmtId="0" fontId="1" fillId="0" borderId="0"/>
    <xf numFmtId="0" fontId="44" fillId="0" borderId="0"/>
    <xf numFmtId="0" fontId="5" fillId="0" borderId="0"/>
    <xf numFmtId="0" fontId="1" fillId="0" borderId="0"/>
    <xf numFmtId="0" fontId="1" fillId="0" borderId="0"/>
    <xf numFmtId="0" fontId="1" fillId="0" borderId="0"/>
    <xf numFmtId="0" fontId="54" fillId="0" borderId="0"/>
  </cellStyleXfs>
  <cellXfs count="210">
    <xf numFmtId="0" fontId="0" fillId="0" borderId="0" xfId="0"/>
    <xf numFmtId="0" fontId="5" fillId="0" borderId="0" xfId="4"/>
    <xf numFmtId="0" fontId="6" fillId="0" borderId="0" xfId="47" applyFont="1" applyAlignment="1">
      <alignment horizontal="left" vertical="top"/>
    </xf>
    <xf numFmtId="0" fontId="7" fillId="0" borderId="0" xfId="4" applyFont="1" applyAlignment="1">
      <alignment vertical="center" wrapText="1"/>
    </xf>
    <xf numFmtId="0" fontId="9" fillId="0" borderId="5" xfId="4" applyFont="1" applyBorder="1" applyAlignment="1">
      <alignment horizontal="left" vertical="top"/>
    </xf>
    <xf numFmtId="0" fontId="5" fillId="0" borderId="5" xfId="4" applyBorder="1" applyAlignment="1">
      <alignment horizontal="left" vertical="center"/>
    </xf>
    <xf numFmtId="0" fontId="5" fillId="0" borderId="0" xfId="4" applyAlignment="1">
      <alignment horizontal="left" vertical="center"/>
    </xf>
    <xf numFmtId="0" fontId="5" fillId="0" borderId="5" xfId="4" applyBorder="1"/>
    <xf numFmtId="0" fontId="5" fillId="0" borderId="10" xfId="4" applyBorder="1" applyAlignment="1">
      <alignment horizontal="left" vertical="center"/>
    </xf>
    <xf numFmtId="0" fontId="5" fillId="0" borderId="10" xfId="4" applyBorder="1"/>
    <xf numFmtId="0" fontId="10" fillId="0" borderId="0" xfId="9" applyFont="1"/>
    <xf numFmtId="0" fontId="12" fillId="0" borderId="0" xfId="9" applyFont="1"/>
    <xf numFmtId="0" fontId="6" fillId="0" borderId="0" xfId="47" applyFont="1" applyAlignment="1">
      <alignment horizontal="center" vertical="top" wrapText="1"/>
    </xf>
    <xf numFmtId="0" fontId="12" fillId="0" borderId="0" xfId="9" applyFont="1" applyAlignment="1">
      <alignment horizontal="center" vertical="top" wrapText="1"/>
    </xf>
    <xf numFmtId="0" fontId="12" fillId="0" borderId="0" xfId="9" applyFont="1" applyAlignment="1">
      <alignment wrapText="1"/>
    </xf>
    <xf numFmtId="0" fontId="10" fillId="0" borderId="1" xfId="9" applyFont="1" applyBorder="1"/>
    <xf numFmtId="0" fontId="7" fillId="0" borderId="1" xfId="9" applyFont="1" applyBorder="1" applyAlignment="1">
      <alignment horizontal="center" vertical="center"/>
    </xf>
    <xf numFmtId="0" fontId="12" fillId="0" borderId="13" xfId="9" applyFont="1" applyBorder="1"/>
    <xf numFmtId="0" fontId="12" fillId="0" borderId="0" xfId="9" applyFont="1" applyAlignment="1">
      <alignment horizontal="left" wrapText="1"/>
    </xf>
    <xf numFmtId="0" fontId="12" fillId="0" borderId="0" xfId="9" applyFont="1" applyAlignment="1">
      <alignment horizontal="left"/>
    </xf>
    <xf numFmtId="0" fontId="45" fillId="0" borderId="0" xfId="0" applyFont="1" applyAlignment="1">
      <alignment horizontal="left" vertical="center"/>
    </xf>
    <xf numFmtId="166" fontId="45" fillId="0" borderId="1" xfId="0" applyNumberFormat="1" applyFont="1" applyBorder="1" applyAlignment="1">
      <alignment horizontal="center" vertical="center"/>
    </xf>
    <xf numFmtId="0" fontId="45" fillId="4" borderId="1" xfId="0" applyFont="1" applyFill="1" applyBorder="1" applyAlignment="1">
      <alignment horizontal="left" vertical="center" wrapText="1"/>
    </xf>
    <xf numFmtId="0" fontId="45" fillId="4" borderId="1" xfId="47" applyFont="1" applyFill="1" applyBorder="1" applyAlignment="1">
      <alignment horizontal="left" vertical="center" wrapText="1"/>
    </xf>
    <xf numFmtId="0" fontId="45" fillId="4" borderId="1" xfId="47" applyFont="1" applyFill="1" applyBorder="1" applyAlignment="1">
      <alignment horizontal="left" vertical="center"/>
    </xf>
    <xf numFmtId="0" fontId="45" fillId="4" borderId="1" xfId="47" applyFont="1" applyFill="1" applyBorder="1" applyAlignment="1">
      <alignment horizontal="center" vertical="center"/>
    </xf>
    <xf numFmtId="0" fontId="45" fillId="4" borderId="0" xfId="0" applyFont="1" applyFill="1" applyAlignment="1">
      <alignment vertical="center"/>
    </xf>
    <xf numFmtId="0" fontId="45" fillId="0" borderId="0" xfId="0" applyFont="1" applyAlignment="1">
      <alignment vertical="center"/>
    </xf>
    <xf numFmtId="0" fontId="45" fillId="4" borderId="0" xfId="0" applyFont="1" applyFill="1" applyAlignment="1">
      <alignment horizontal="left" vertical="center"/>
    </xf>
    <xf numFmtId="0" fontId="45" fillId="4" borderId="1" xfId="0" applyFont="1" applyFill="1" applyBorder="1" applyAlignment="1">
      <alignment horizontal="center" vertical="center"/>
    </xf>
    <xf numFmtId="49" fontId="45" fillId="4" borderId="1" xfId="47" applyNumberFormat="1" applyFont="1" applyFill="1" applyBorder="1" applyAlignment="1" applyProtection="1">
      <alignment horizontal="center" vertical="center"/>
      <protection locked="0"/>
    </xf>
    <xf numFmtId="0" fontId="45" fillId="4" borderId="1" xfId="18" applyFont="1" applyFill="1" applyBorder="1" applyAlignment="1" applyProtection="1">
      <alignment horizontal="center" vertical="center"/>
    </xf>
    <xf numFmtId="0" fontId="45" fillId="0" borderId="0" xfId="0" applyFont="1"/>
    <xf numFmtId="0" fontId="46" fillId="0" borderId="0" xfId="58" applyFont="1" applyAlignment="1">
      <alignment horizontal="left" vertical="top"/>
    </xf>
    <xf numFmtId="4" fontId="45" fillId="4" borderId="1" xfId="47" applyNumberFormat="1" applyFont="1" applyFill="1" applyBorder="1" applyAlignment="1">
      <alignment horizontal="center" vertical="center"/>
    </xf>
    <xf numFmtId="2" fontId="45" fillId="4" borderId="1" xfId="0" applyNumberFormat="1" applyFont="1" applyFill="1" applyBorder="1" applyAlignment="1">
      <alignment horizontal="center" vertical="center"/>
    </xf>
    <xf numFmtId="2" fontId="45" fillId="4" borderId="1" xfId="47" applyNumberFormat="1" applyFont="1" applyFill="1" applyBorder="1" applyAlignment="1">
      <alignment horizontal="center" vertical="center"/>
    </xf>
    <xf numFmtId="166" fontId="45" fillId="4" borderId="1" xfId="47" applyNumberFormat="1" applyFont="1" applyFill="1" applyBorder="1" applyAlignment="1">
      <alignment horizontal="center" vertical="center"/>
    </xf>
    <xf numFmtId="1" fontId="45" fillId="4" borderId="1" xfId="47" applyNumberFormat="1" applyFont="1" applyFill="1" applyBorder="1" applyAlignment="1">
      <alignment horizontal="center" vertical="center"/>
    </xf>
    <xf numFmtId="0" fontId="45" fillId="4" borderId="2" xfId="0" applyFont="1" applyFill="1" applyBorder="1" applyAlignment="1">
      <alignment horizontal="left" vertical="center" wrapText="1"/>
    </xf>
    <xf numFmtId="0" fontId="45" fillId="4" borderId="18" xfId="0" applyFont="1" applyFill="1" applyBorder="1" applyAlignment="1">
      <alignment horizontal="center" vertical="center"/>
    </xf>
    <xf numFmtId="2" fontId="45" fillId="4" borderId="1" xfId="18" applyNumberFormat="1" applyFont="1" applyFill="1" applyBorder="1" applyAlignment="1" applyProtection="1">
      <alignment horizontal="center" vertical="center"/>
    </xf>
    <xf numFmtId="0" fontId="45" fillId="4" borderId="2" xfId="47" applyFont="1" applyFill="1" applyBorder="1" applyAlignment="1">
      <alignment horizontal="left" vertical="center" wrapText="1"/>
    </xf>
    <xf numFmtId="0" fontId="45" fillId="4" borderId="2" xfId="0" applyFont="1" applyFill="1" applyBorder="1" applyAlignment="1">
      <alignment horizontal="center" vertical="center"/>
    </xf>
    <xf numFmtId="0" fontId="45" fillId="4" borderId="2" xfId="0" applyFont="1" applyFill="1" applyBorder="1" applyAlignment="1">
      <alignment vertical="center" wrapText="1"/>
    </xf>
    <xf numFmtId="49" fontId="45" fillId="4" borderId="1" xfId="47" applyNumberFormat="1" applyFont="1" applyFill="1" applyBorder="1" applyAlignment="1" applyProtection="1">
      <alignment horizontal="left" vertical="center" wrapText="1"/>
      <protection locked="0"/>
    </xf>
    <xf numFmtId="0" fontId="45" fillId="4" borderId="1" xfId="18" applyFont="1" applyFill="1" applyBorder="1" applyAlignment="1" applyProtection="1">
      <alignment horizontal="left" vertical="center" wrapText="1"/>
    </xf>
    <xf numFmtId="166" fontId="45" fillId="4" borderId="14" xfId="0" applyNumberFormat="1" applyFont="1" applyFill="1" applyBorder="1" applyAlignment="1">
      <alignment horizontal="center" vertical="center"/>
    </xf>
    <xf numFmtId="0" fontId="45" fillId="0" borderId="1" xfId="0" applyFont="1" applyBorder="1" applyAlignment="1">
      <alignment horizontal="left" vertical="center" wrapText="1"/>
    </xf>
    <xf numFmtId="0" fontId="45" fillId="0" borderId="1" xfId="0" applyFont="1" applyBorder="1" applyAlignment="1">
      <alignment horizontal="center" vertical="center"/>
    </xf>
    <xf numFmtId="2" fontId="45" fillId="0" borderId="1" xfId="0" applyNumberFormat="1" applyFont="1" applyBorder="1" applyAlignment="1">
      <alignment horizontal="center" vertical="center"/>
    </xf>
    <xf numFmtId="166" fontId="49" fillId="4" borderId="0" xfId="0" applyNumberFormat="1" applyFont="1" applyFill="1" applyAlignment="1">
      <alignment horizontal="center" vertical="center"/>
    </xf>
    <xf numFmtId="0" fontId="49" fillId="3" borderId="1" xfId="47" applyFont="1" applyFill="1" applyBorder="1" applyAlignment="1">
      <alignment horizontal="center" vertical="center" wrapText="1"/>
    </xf>
    <xf numFmtId="4" fontId="49" fillId="3" borderId="1" xfId="47" applyNumberFormat="1" applyFont="1" applyFill="1" applyBorder="1" applyAlignment="1">
      <alignment horizontal="center" vertical="center" wrapText="1"/>
    </xf>
    <xf numFmtId="0" fontId="45" fillId="0" borderId="0" xfId="0" applyFont="1" applyAlignment="1">
      <alignment horizontal="center" vertical="center"/>
    </xf>
    <xf numFmtId="0" fontId="49" fillId="4" borderId="1" xfId="47" applyFont="1" applyFill="1" applyBorder="1" applyAlignment="1">
      <alignment horizontal="center" vertical="center" wrapText="1"/>
    </xf>
    <xf numFmtId="4" fontId="45" fillId="4" borderId="1" xfId="47" applyNumberFormat="1" applyFont="1" applyFill="1" applyBorder="1" applyAlignment="1">
      <alignment horizontal="left" vertical="center"/>
    </xf>
    <xf numFmtId="0" fontId="50" fillId="4" borderId="2" xfId="47" applyFont="1" applyFill="1" applyBorder="1" applyAlignment="1">
      <alignment horizontal="center" vertical="center" wrapText="1"/>
    </xf>
    <xf numFmtId="0" fontId="4" fillId="4" borderId="19" xfId="73" applyFont="1" applyFill="1" applyBorder="1" applyAlignment="1">
      <alignment vertical="top" wrapText="1" readingOrder="1"/>
    </xf>
    <xf numFmtId="2" fontId="45" fillId="0" borderId="1" xfId="0" applyNumberFormat="1" applyFont="1" applyFill="1" applyBorder="1" applyAlignment="1">
      <alignment horizontal="center" vertical="center"/>
    </xf>
    <xf numFmtId="166" fontId="45" fillId="0" borderId="1" xfId="0" applyNumberFormat="1" applyFont="1" applyBorder="1" applyAlignment="1">
      <alignment horizontal="left" vertical="center" wrapText="1"/>
    </xf>
    <xf numFmtId="0" fontId="49" fillId="9" borderId="1" xfId="18" applyFont="1" applyFill="1" applyBorder="1" applyAlignment="1" applyProtection="1">
      <alignment horizontal="left" vertical="center" wrapText="1"/>
    </xf>
    <xf numFmtId="0" fontId="49" fillId="9" borderId="1" xfId="27" applyFont="1" applyFill="1" applyBorder="1" applyAlignment="1">
      <alignment horizontal="center" vertical="center"/>
    </xf>
    <xf numFmtId="4" fontId="49" fillId="9" borderId="1" xfId="47" applyNumberFormat="1" applyFont="1" applyFill="1" applyBorder="1" applyAlignment="1">
      <alignment horizontal="center" vertical="center"/>
    </xf>
    <xf numFmtId="49" fontId="49" fillId="9" borderId="1" xfId="47" applyNumberFormat="1" applyFont="1" applyFill="1" applyBorder="1" applyAlignment="1" applyProtection="1">
      <alignment horizontal="center" vertical="center"/>
      <protection locked="0"/>
    </xf>
    <xf numFmtId="166" fontId="49" fillId="9" borderId="1" xfId="8" applyNumberFormat="1" applyFont="1" applyFill="1" applyBorder="1" applyAlignment="1" applyProtection="1">
      <alignment horizontal="center" vertical="center"/>
      <protection locked="0"/>
    </xf>
    <xf numFmtId="0" fontId="45" fillId="4" borderId="1" xfId="27" applyFont="1" applyFill="1" applyBorder="1" applyAlignment="1">
      <alignment horizontal="center" vertical="center"/>
    </xf>
    <xf numFmtId="0" fontId="45" fillId="0" borderId="1" xfId="47" applyFont="1" applyFill="1" applyBorder="1" applyAlignment="1">
      <alignment horizontal="left" vertical="center" wrapText="1"/>
    </xf>
    <xf numFmtId="0" fontId="45" fillId="0" borderId="1" xfId="47" applyFont="1" applyFill="1" applyBorder="1" applyAlignment="1">
      <alignment horizontal="center" vertical="center"/>
    </xf>
    <xf numFmtId="4" fontId="45" fillId="0" borderId="1" xfId="47" applyNumberFormat="1" applyFont="1" applyFill="1" applyBorder="1" applyAlignment="1">
      <alignment horizontal="center" vertical="center"/>
    </xf>
    <xf numFmtId="0" fontId="0" fillId="0" borderId="0" xfId="0" applyFont="1"/>
    <xf numFmtId="166" fontId="45" fillId="0" borderId="1" xfId="47" applyNumberFormat="1" applyFont="1" applyFill="1" applyBorder="1" applyAlignment="1">
      <alignment horizontal="center" vertical="center"/>
    </xf>
    <xf numFmtId="166" fontId="45" fillId="4" borderId="1" xfId="0" applyNumberFormat="1" applyFont="1" applyFill="1" applyBorder="1" applyAlignment="1">
      <alignment horizontal="center" vertical="center"/>
    </xf>
    <xf numFmtId="166" fontId="45" fillId="0" borderId="1" xfId="0" applyNumberFormat="1" applyFont="1" applyBorder="1" applyAlignment="1">
      <alignment horizontal="left" vertical="center"/>
    </xf>
    <xf numFmtId="166" fontId="45" fillId="4" borderId="1" xfId="0" applyNumberFormat="1" applyFont="1" applyFill="1" applyBorder="1" applyAlignment="1">
      <alignment horizontal="left" vertical="center" wrapText="1"/>
    </xf>
    <xf numFmtId="0" fontId="45" fillId="4" borderId="1" xfId="0" applyFont="1" applyFill="1" applyBorder="1" applyAlignment="1">
      <alignment vertical="center" wrapText="1"/>
    </xf>
    <xf numFmtId="0" fontId="45" fillId="11" borderId="1" xfId="0" applyFont="1" applyFill="1" applyBorder="1" applyAlignment="1">
      <alignment horizontal="center" vertical="center"/>
    </xf>
    <xf numFmtId="0" fontId="0" fillId="0" borderId="0" xfId="0" applyFont="1" applyAlignment="1">
      <alignment wrapText="1"/>
    </xf>
    <xf numFmtId="2" fontId="45" fillId="4" borderId="1" xfId="47" applyNumberFormat="1" applyFont="1" applyFill="1" applyBorder="1" applyAlignment="1" applyProtection="1">
      <alignment horizontal="center" vertical="center"/>
      <protection locked="0"/>
    </xf>
    <xf numFmtId="166" fontId="45" fillId="9" borderId="1" xfId="47" applyNumberFormat="1" applyFont="1" applyFill="1" applyBorder="1" applyAlignment="1">
      <alignment horizontal="center" vertical="center"/>
    </xf>
    <xf numFmtId="0" fontId="49" fillId="4" borderId="17" xfId="47" applyFont="1" applyFill="1" applyBorder="1" applyAlignment="1">
      <alignment horizontal="center" vertical="center" wrapText="1"/>
    </xf>
    <xf numFmtId="0" fontId="49" fillId="4" borderId="17" xfId="47" applyFont="1" applyFill="1" applyBorder="1" applyAlignment="1">
      <alignment horizontal="left" vertical="center"/>
    </xf>
    <xf numFmtId="0" fontId="49" fillId="4" borderId="17" xfId="47" applyFont="1" applyFill="1" applyBorder="1" applyAlignment="1">
      <alignment horizontal="center" vertical="center"/>
    </xf>
    <xf numFmtId="166" fontId="49" fillId="4" borderId="17" xfId="47" applyNumberFormat="1" applyFont="1" applyFill="1" applyBorder="1" applyAlignment="1">
      <alignment horizontal="center" vertical="center"/>
    </xf>
    <xf numFmtId="0" fontId="49" fillId="4" borderId="17" xfId="47" applyFont="1" applyFill="1" applyBorder="1" applyAlignment="1">
      <alignment horizontal="left" vertical="center" wrapText="1"/>
    </xf>
    <xf numFmtId="166" fontId="49" fillId="4" borderId="17" xfId="47" applyNumberFormat="1" applyFont="1" applyFill="1" applyBorder="1" applyAlignment="1">
      <alignment horizontal="left" vertical="center"/>
    </xf>
    <xf numFmtId="0" fontId="45" fillId="4" borderId="0" xfId="0" applyFont="1" applyFill="1"/>
    <xf numFmtId="0" fontId="45" fillId="4" borderId="1" xfId="56" applyFont="1" applyFill="1" applyBorder="1" applyAlignment="1" applyProtection="1">
      <alignment vertical="center" wrapText="1"/>
    </xf>
    <xf numFmtId="166" fontId="49" fillId="9" borderId="1" xfId="47" applyNumberFormat="1" applyFont="1" applyFill="1" applyBorder="1" applyAlignment="1">
      <alignment horizontal="center" vertical="center"/>
    </xf>
    <xf numFmtId="0" fontId="45" fillId="4" borderId="16" xfId="0" applyFont="1" applyFill="1" applyBorder="1" applyAlignment="1">
      <alignment horizontal="left" vertical="center" wrapText="1"/>
    </xf>
    <xf numFmtId="0" fontId="45" fillId="4" borderId="16" xfId="18" applyFont="1" applyFill="1" applyBorder="1" applyAlignment="1" applyProtection="1">
      <alignment horizontal="left" vertical="center" wrapText="1"/>
    </xf>
    <xf numFmtId="0" fontId="45" fillId="4" borderId="16" xfId="27" applyFont="1" applyFill="1" applyBorder="1" applyAlignment="1">
      <alignment horizontal="center" vertical="center"/>
    </xf>
    <xf numFmtId="0" fontId="45" fillId="11" borderId="16" xfId="0" applyFont="1" applyFill="1" applyBorder="1" applyAlignment="1">
      <alignment horizontal="left" vertical="center" wrapText="1"/>
    </xf>
    <xf numFmtId="0" fontId="49" fillId="9" borderId="14" xfId="47" applyFont="1" applyFill="1" applyBorder="1" applyAlignment="1">
      <alignment horizontal="left" vertical="center" wrapText="1"/>
    </xf>
    <xf numFmtId="0" fontId="49" fillId="9" borderId="1" xfId="47" applyFont="1" applyFill="1" applyBorder="1" applyAlignment="1">
      <alignment horizontal="left" vertical="center"/>
    </xf>
    <xf numFmtId="0" fontId="49" fillId="9" borderId="1" xfId="47" applyFont="1" applyFill="1" applyBorder="1" applyAlignment="1">
      <alignment horizontal="center" vertical="center"/>
    </xf>
    <xf numFmtId="0" fontId="49" fillId="9" borderId="1" xfId="47" applyFont="1" applyFill="1" applyBorder="1" applyAlignment="1">
      <alignment horizontal="left" vertical="center" wrapText="1"/>
    </xf>
    <xf numFmtId="0" fontId="45" fillId="4" borderId="1" xfId="57" applyFont="1" applyFill="1" applyBorder="1" applyAlignment="1">
      <alignment horizontal="center" vertical="center"/>
    </xf>
    <xf numFmtId="49" fontId="45" fillId="4" borderId="1" xfId="0" applyNumberFormat="1" applyFont="1" applyFill="1" applyBorder="1" applyAlignment="1" applyProtection="1">
      <alignment horizontal="center" vertical="center" wrapText="1"/>
      <protection locked="0"/>
    </xf>
    <xf numFmtId="0" fontId="45" fillId="10" borderId="1" xfId="0" applyFont="1" applyFill="1" applyBorder="1" applyAlignment="1">
      <alignment horizontal="center" vertical="center" wrapText="1"/>
    </xf>
    <xf numFmtId="166" fontId="45" fillId="4" borderId="1" xfId="3" applyNumberFormat="1" applyFont="1" applyFill="1" applyBorder="1" applyAlignment="1">
      <alignment horizontal="center" vertical="center"/>
    </xf>
    <xf numFmtId="0" fontId="45" fillId="0" borderId="1" xfId="0" applyFont="1" applyBorder="1" applyAlignment="1">
      <alignment horizontal="left" vertical="center"/>
    </xf>
    <xf numFmtId="4" fontId="45" fillId="2" borderId="1" xfId="47" applyNumberFormat="1" applyFont="1" applyFill="1" applyBorder="1" applyAlignment="1">
      <alignment horizontal="center" vertical="center"/>
    </xf>
    <xf numFmtId="0" fontId="49" fillId="2" borderId="1" xfId="47" applyFont="1" applyFill="1" applyBorder="1" applyAlignment="1">
      <alignment horizontal="left" vertical="center" wrapText="1"/>
    </xf>
    <xf numFmtId="0" fontId="49" fillId="2" borderId="1" xfId="47" applyFont="1" applyFill="1" applyBorder="1" applyAlignment="1">
      <alignment horizontal="center" vertical="center"/>
    </xf>
    <xf numFmtId="166" fontId="45" fillId="2" borderId="1" xfId="47" applyNumberFormat="1" applyFont="1" applyFill="1" applyBorder="1" applyAlignment="1">
      <alignment horizontal="center" vertical="center"/>
    </xf>
    <xf numFmtId="166" fontId="49" fillId="2" borderId="1" xfId="47" applyNumberFormat="1" applyFont="1" applyFill="1" applyBorder="1" applyAlignment="1">
      <alignment horizontal="center" vertical="center"/>
    </xf>
    <xf numFmtId="4" fontId="45" fillId="2" borderId="1" xfId="47" applyNumberFormat="1" applyFont="1" applyFill="1" applyBorder="1" applyAlignment="1">
      <alignment horizontal="left" vertical="center"/>
    </xf>
    <xf numFmtId="4" fontId="49" fillId="2" borderId="1" xfId="47" applyNumberFormat="1" applyFont="1" applyFill="1" applyBorder="1" applyAlignment="1">
      <alignment horizontal="center" vertical="center"/>
    </xf>
    <xf numFmtId="0" fontId="49" fillId="2" borderId="1" xfId="27" applyFont="1" applyFill="1" applyBorder="1" applyAlignment="1">
      <alignment horizontal="left" vertical="center" wrapText="1"/>
    </xf>
    <xf numFmtId="10" fontId="49" fillId="2" borderId="1" xfId="47" applyNumberFormat="1" applyFont="1" applyFill="1" applyBorder="1" applyAlignment="1">
      <alignment horizontal="center" vertical="center"/>
    </xf>
    <xf numFmtId="9" fontId="49" fillId="2" borderId="1" xfId="47" applyNumberFormat="1" applyFont="1" applyFill="1" applyBorder="1" applyAlignment="1">
      <alignment horizontal="center" vertical="center"/>
    </xf>
    <xf numFmtId="0" fontId="45" fillId="2" borderId="1" xfId="47" applyFont="1" applyFill="1" applyBorder="1" applyAlignment="1">
      <alignment horizontal="center" vertical="center"/>
    </xf>
    <xf numFmtId="0" fontId="45" fillId="2" borderId="1" xfId="47" applyFont="1" applyFill="1" applyBorder="1" applyAlignment="1">
      <alignment horizontal="left" vertical="center" wrapText="1"/>
    </xf>
    <xf numFmtId="0" fontId="45" fillId="2" borderId="1" xfId="47" applyFont="1" applyFill="1" applyBorder="1" applyAlignment="1">
      <alignment horizontal="left" vertical="center"/>
    </xf>
    <xf numFmtId="0" fontId="45" fillId="0" borderId="0" xfId="0" applyFont="1" applyAlignment="1">
      <alignment vertical="center" wrapText="1"/>
    </xf>
    <xf numFmtId="0" fontId="45" fillId="4" borderId="0" xfId="47" applyFont="1" applyFill="1" applyAlignment="1">
      <alignment horizontal="left" vertical="center" wrapText="1"/>
    </xf>
    <xf numFmtId="0" fontId="45" fillId="0" borderId="0" xfId="47" applyFont="1" applyAlignment="1">
      <alignment horizontal="left" vertical="center"/>
    </xf>
    <xf numFmtId="0" fontId="45" fillId="2" borderId="0" xfId="58" applyFont="1" applyFill="1" applyAlignment="1">
      <alignment horizontal="left" vertical="center"/>
    </xf>
    <xf numFmtId="0" fontId="45" fillId="4" borderId="1" xfId="0" applyFont="1" applyFill="1" applyBorder="1" applyAlignment="1">
      <alignment horizontal="left" vertical="top" wrapText="1"/>
    </xf>
    <xf numFmtId="0" fontId="45" fillId="4" borderId="1" xfId="0" applyFont="1" applyFill="1" applyBorder="1" applyAlignment="1">
      <alignment horizontal="center" vertical="top" wrapText="1"/>
    </xf>
    <xf numFmtId="2" fontId="45" fillId="4" borderId="1" xfId="0" applyNumberFormat="1" applyFont="1" applyFill="1" applyBorder="1" applyAlignment="1">
      <alignment horizontal="center" vertical="top" wrapText="1"/>
    </xf>
    <xf numFmtId="0" fontId="51" fillId="4" borderId="1" xfId="0" applyFont="1" applyFill="1" applyBorder="1" applyAlignment="1">
      <alignment vertical="center" wrapText="1"/>
    </xf>
    <xf numFmtId="0" fontId="51" fillId="4" borderId="1" xfId="0" applyFont="1" applyFill="1" applyBorder="1" applyAlignment="1">
      <alignment horizontal="center" vertical="center"/>
    </xf>
    <xf numFmtId="166" fontId="51" fillId="4" borderId="1" xfId="0" applyNumberFormat="1" applyFont="1" applyFill="1" applyBorder="1" applyAlignment="1">
      <alignment horizontal="center" vertical="center"/>
    </xf>
    <xf numFmtId="166" fontId="51" fillId="4" borderId="1" xfId="47" applyNumberFormat="1" applyFont="1" applyFill="1" applyBorder="1" applyAlignment="1">
      <alignment horizontal="center" vertical="center"/>
    </xf>
    <xf numFmtId="0" fontId="51" fillId="4" borderId="1" xfId="0" applyFont="1" applyFill="1" applyBorder="1" applyAlignment="1">
      <alignment horizontal="center"/>
    </xf>
    <xf numFmtId="0" fontId="51" fillId="4" borderId="1" xfId="71" applyFont="1" applyFill="1" applyBorder="1" applyAlignment="1" applyProtection="1">
      <alignment vertical="center" wrapText="1"/>
    </xf>
    <xf numFmtId="49" fontId="52" fillId="11" borderId="1" xfId="0" applyNumberFormat="1" applyFont="1" applyFill="1" applyBorder="1" applyAlignment="1" applyProtection="1">
      <alignment horizontal="center" vertical="center" wrapText="1"/>
      <protection locked="0"/>
    </xf>
    <xf numFmtId="0" fontId="51" fillId="4" borderId="1" xfId="47" applyFont="1" applyFill="1" applyBorder="1" applyAlignment="1">
      <alignment horizontal="center" vertical="center"/>
    </xf>
    <xf numFmtId="0" fontId="45" fillId="4" borderId="2" xfId="47" applyFont="1" applyFill="1" applyBorder="1" applyAlignment="1">
      <alignment horizontal="center" vertical="center"/>
    </xf>
    <xf numFmtId="0" fontId="45" fillId="4" borderId="16" xfId="47" applyFont="1" applyFill="1" applyBorder="1" applyAlignment="1">
      <alignment horizontal="center" vertical="center"/>
    </xf>
    <xf numFmtId="0" fontId="51" fillId="0" borderId="0" xfId="0" applyFont="1" applyAlignment="1">
      <alignment vertical="center"/>
    </xf>
    <xf numFmtId="0" fontId="45" fillId="0" borderId="2" xfId="47" applyFont="1" applyFill="1" applyBorder="1" applyAlignment="1">
      <alignment horizontal="center" vertical="center"/>
    </xf>
    <xf numFmtId="166" fontId="45" fillId="0" borderId="1" xfId="3" applyNumberFormat="1" applyFont="1" applyFill="1" applyBorder="1" applyAlignment="1">
      <alignment horizontal="center" vertical="center"/>
    </xf>
    <xf numFmtId="2" fontId="45" fillId="0" borderId="1" xfId="0" applyNumberFormat="1" applyFont="1" applyFill="1" applyBorder="1" applyAlignment="1">
      <alignment horizontal="center" vertical="top" wrapText="1"/>
    </xf>
    <xf numFmtId="0" fontId="45" fillId="0" borderId="0" xfId="0" applyFont="1" applyFill="1" applyAlignment="1">
      <alignment vertical="center"/>
    </xf>
    <xf numFmtId="4" fontId="45" fillId="0" borderId="1" xfId="47" applyNumberFormat="1" applyFont="1" applyFill="1" applyBorder="1" applyAlignment="1">
      <alignment horizontal="left" vertical="center"/>
    </xf>
    <xf numFmtId="166" fontId="45" fillId="0" borderId="1" xfId="0" applyNumberFormat="1" applyFont="1" applyFill="1" applyBorder="1" applyAlignment="1">
      <alignment horizontal="center" vertical="center"/>
    </xf>
    <xf numFmtId="166" fontId="45" fillId="0" borderId="1" xfId="8" applyNumberFormat="1" applyFont="1" applyFill="1" applyBorder="1" applyAlignment="1" applyProtection="1">
      <alignment horizontal="center" vertical="center"/>
      <protection locked="0"/>
    </xf>
    <xf numFmtId="166" fontId="45" fillId="0" borderId="1" xfId="47" applyNumberFormat="1" applyFont="1" applyFill="1" applyBorder="1" applyAlignment="1" applyProtection="1">
      <alignment horizontal="center" vertical="center" wrapText="1"/>
      <protection locked="0"/>
    </xf>
    <xf numFmtId="0" fontId="49" fillId="0" borderId="17" xfId="47" applyFont="1" applyFill="1" applyBorder="1" applyAlignment="1">
      <alignment horizontal="left" vertical="center"/>
    </xf>
    <xf numFmtId="166" fontId="51" fillId="0" borderId="1" xfId="47" applyNumberFormat="1" applyFont="1" applyFill="1" applyBorder="1" applyAlignment="1">
      <alignment horizontal="center" vertical="center"/>
    </xf>
    <xf numFmtId="166" fontId="45" fillId="0" borderId="1" xfId="47" applyNumberFormat="1" applyFont="1" applyFill="1" applyBorder="1" applyAlignment="1">
      <alignment horizontal="center" vertical="center" wrapText="1"/>
    </xf>
    <xf numFmtId="0" fontId="0" fillId="4" borderId="0" xfId="0" applyFill="1"/>
    <xf numFmtId="0" fontId="0" fillId="4" borderId="0" xfId="0" applyFill="1" applyBorder="1"/>
    <xf numFmtId="0" fontId="0" fillId="4" borderId="20" xfId="0" applyFont="1" applyFill="1" applyBorder="1"/>
    <xf numFmtId="0" fontId="0" fillId="4" borderId="0" xfId="0" applyFont="1" applyFill="1" applyBorder="1"/>
    <xf numFmtId="4" fontId="45" fillId="4" borderId="2" xfId="47" applyNumberFormat="1" applyFont="1" applyFill="1" applyBorder="1" applyAlignment="1">
      <alignment horizontal="center" vertical="center"/>
    </xf>
    <xf numFmtId="166" fontId="45" fillId="4" borderId="0" xfId="47" applyNumberFormat="1" applyFont="1" applyFill="1" applyBorder="1" applyAlignment="1">
      <alignment horizontal="center" vertical="center"/>
    </xf>
    <xf numFmtId="4" fontId="45" fillId="4" borderId="0" xfId="47" applyNumberFormat="1" applyFont="1" applyFill="1" applyBorder="1" applyAlignment="1">
      <alignment horizontal="center" vertical="center"/>
    </xf>
    <xf numFmtId="166" fontId="45" fillId="4" borderId="20" xfId="47" applyNumberFormat="1" applyFont="1" applyFill="1" applyBorder="1" applyAlignment="1">
      <alignment horizontal="center" vertical="center"/>
    </xf>
    <xf numFmtId="0" fontId="45" fillId="4" borderId="21" xfId="0" applyFont="1" applyFill="1" applyBorder="1" applyAlignment="1">
      <alignment horizontal="center" vertical="center"/>
    </xf>
    <xf numFmtId="2" fontId="45" fillId="4" borderId="21" xfId="0" applyNumberFormat="1" applyFont="1" applyFill="1" applyBorder="1" applyAlignment="1">
      <alignment horizontal="center" vertical="center"/>
    </xf>
    <xf numFmtId="166" fontId="45" fillId="4" borderId="21" xfId="0" applyNumberFormat="1" applyFont="1" applyFill="1" applyBorder="1" applyAlignment="1">
      <alignment horizontal="center" vertical="center"/>
    </xf>
    <xf numFmtId="0" fontId="45" fillId="4" borderId="14" xfId="0" applyFont="1" applyFill="1" applyBorder="1" applyAlignment="1">
      <alignment horizontal="center" vertical="center"/>
    </xf>
    <xf numFmtId="2" fontId="45" fillId="4" borderId="14" xfId="0" applyNumberFormat="1" applyFont="1" applyFill="1" applyBorder="1" applyAlignment="1">
      <alignment horizontal="center" vertical="center"/>
    </xf>
    <xf numFmtId="49" fontId="45" fillId="4" borderId="16" xfId="0" applyNumberFormat="1" applyFont="1" applyFill="1" applyBorder="1" applyAlignment="1" applyProtection="1">
      <alignment horizontal="left" vertical="center" wrapText="1"/>
      <protection locked="0"/>
    </xf>
    <xf numFmtId="49" fontId="45" fillId="4" borderId="21" xfId="0" applyNumberFormat="1" applyFont="1" applyFill="1" applyBorder="1" applyAlignment="1" applyProtection="1">
      <alignment horizontal="center" vertical="center"/>
      <protection locked="0"/>
    </xf>
    <xf numFmtId="0" fontId="16" fillId="0" borderId="1" xfId="9" applyFont="1" applyBorder="1" applyAlignment="1">
      <alignment horizontal="left" vertical="top" wrapText="1"/>
    </xf>
    <xf numFmtId="0" fontId="16" fillId="0" borderId="1" xfId="9" applyFont="1" applyBorder="1" applyAlignment="1">
      <alignment horizontal="left" vertical="top"/>
    </xf>
    <xf numFmtId="0" fontId="16" fillId="0" borderId="1" xfId="9" applyFont="1" applyBorder="1" applyAlignment="1">
      <alignment horizontal="left" vertical="center" wrapText="1"/>
    </xf>
    <xf numFmtId="0" fontId="16" fillId="0" borderId="1" xfId="9" applyFont="1" applyBorder="1" applyAlignment="1">
      <alignment horizontal="center" vertical="center" wrapText="1"/>
    </xf>
    <xf numFmtId="0" fontId="16" fillId="0" borderId="1" xfId="9" applyFont="1" applyBorder="1" applyAlignment="1">
      <alignment horizontal="center" vertical="center"/>
    </xf>
    <xf numFmtId="0" fontId="16" fillId="0" borderId="1" xfId="9" applyFont="1" applyBorder="1" applyAlignment="1">
      <alignment horizontal="left" wrapText="1"/>
    </xf>
    <xf numFmtId="0" fontId="6" fillId="0" borderId="1" xfId="9" applyFont="1" applyBorder="1" applyAlignment="1">
      <alignment horizontal="center"/>
    </xf>
    <xf numFmtId="0" fontId="6" fillId="0" borderId="1" xfId="9" applyFont="1" applyBorder="1" applyAlignment="1">
      <alignment horizontal="left" vertical="top" wrapText="1"/>
    </xf>
    <xf numFmtId="0" fontId="16" fillId="0" borderId="1" xfId="9" applyFont="1" applyBorder="1" applyAlignment="1">
      <alignment horizontal="center"/>
    </xf>
    <xf numFmtId="0" fontId="7" fillId="0" borderId="1" xfId="9" applyFont="1" applyBorder="1" applyAlignment="1">
      <alignment horizontal="center"/>
    </xf>
    <xf numFmtId="0" fontId="16" fillId="0" borderId="1" xfId="9" applyFont="1" applyBorder="1" applyAlignment="1">
      <alignment horizontal="left"/>
    </xf>
    <xf numFmtId="0" fontId="12" fillId="0" borderId="2" xfId="9" applyFont="1" applyBorder="1" applyAlignment="1">
      <alignment horizontal="left" wrapText="1"/>
    </xf>
    <xf numFmtId="0" fontId="12" fillId="0" borderId="12" xfId="9" applyFont="1" applyBorder="1" applyAlignment="1">
      <alignment horizontal="left"/>
    </xf>
    <xf numFmtId="0" fontId="12" fillId="0" borderId="14" xfId="9" applyFont="1" applyBorder="1" applyAlignment="1">
      <alignment horizontal="left"/>
    </xf>
    <xf numFmtId="0" fontId="12" fillId="0" borderId="13" xfId="9" applyFont="1" applyBorder="1" applyAlignment="1">
      <alignment horizontal="left" wrapText="1"/>
    </xf>
    <xf numFmtId="0" fontId="12" fillId="0" borderId="13" xfId="9" applyFont="1" applyBorder="1" applyAlignment="1">
      <alignment horizontal="left"/>
    </xf>
    <xf numFmtId="0" fontId="11" fillId="0" borderId="0" xfId="9" applyFont="1" applyAlignment="1">
      <alignment horizontal="right" vertical="top" wrapText="1"/>
    </xf>
    <xf numFmtId="0" fontId="11" fillId="0" borderId="0" xfId="9" applyFont="1" applyAlignment="1">
      <alignment horizontal="right" vertical="top"/>
    </xf>
    <xf numFmtId="0" fontId="7" fillId="0" borderId="0" xfId="9" applyFont="1" applyAlignment="1">
      <alignment horizontal="right" wrapText="1"/>
    </xf>
    <xf numFmtId="0" fontId="7" fillId="0" borderId="0" xfId="9" applyFont="1" applyAlignment="1">
      <alignment horizontal="right"/>
    </xf>
    <xf numFmtId="0" fontId="13" fillId="0" borderId="0" xfId="47" applyFont="1" applyAlignment="1">
      <alignment horizontal="center" vertical="top" wrapText="1"/>
    </xf>
    <xf numFmtId="0" fontId="14" fillId="0" borderId="0" xfId="9" applyFont="1" applyAlignment="1">
      <alignment horizontal="center" vertical="top" wrapText="1"/>
    </xf>
    <xf numFmtId="0" fontId="14" fillId="0" borderId="0" xfId="9" applyFont="1" applyAlignment="1">
      <alignment wrapText="1"/>
    </xf>
    <xf numFmtId="0" fontId="15" fillId="0" borderId="2" xfId="47" applyFont="1" applyBorder="1" applyAlignment="1">
      <alignment horizontal="left" vertical="top" wrapText="1"/>
    </xf>
    <xf numFmtId="0" fontId="15" fillId="0" borderId="12" xfId="9" applyFont="1" applyBorder="1" applyAlignment="1">
      <alignment horizontal="left" wrapText="1"/>
    </xf>
    <xf numFmtId="0" fontId="15" fillId="0" borderId="14" xfId="9" applyFont="1" applyBorder="1" applyAlignment="1">
      <alignment horizontal="left" wrapText="1"/>
    </xf>
    <xf numFmtId="0" fontId="4" fillId="0" borderId="5" xfId="4" applyFont="1" applyBorder="1" applyAlignment="1">
      <alignment horizontal="left" vertical="center" wrapText="1"/>
    </xf>
    <xf numFmtId="0" fontId="4" fillId="0" borderId="0" xfId="4" applyFont="1" applyAlignment="1">
      <alignment horizontal="left" vertical="center" wrapText="1"/>
    </xf>
    <xf numFmtId="0" fontId="4" fillId="0" borderId="10" xfId="4" applyFont="1" applyBorder="1" applyAlignment="1">
      <alignment horizontal="left" vertical="center" wrapText="1"/>
    </xf>
    <xf numFmtId="0" fontId="6" fillId="5" borderId="3" xfId="47" applyFont="1" applyFill="1" applyBorder="1" applyAlignment="1">
      <alignment horizontal="left" vertical="center"/>
    </xf>
    <xf numFmtId="0" fontId="6" fillId="5" borderId="4" xfId="47" applyFont="1" applyFill="1" applyBorder="1" applyAlignment="1">
      <alignment horizontal="left" vertical="center"/>
    </xf>
    <xf numFmtId="0" fontId="6" fillId="5" borderId="8" xfId="47" applyFont="1" applyFill="1" applyBorder="1" applyAlignment="1">
      <alignment horizontal="left" vertical="center"/>
    </xf>
    <xf numFmtId="0" fontId="5" fillId="0" borderId="5" xfId="4" applyBorder="1" applyAlignment="1">
      <alignment horizontal="left" vertical="center" wrapText="1"/>
    </xf>
    <xf numFmtId="0" fontId="5" fillId="0" borderId="0" xfId="4" applyAlignment="1">
      <alignment horizontal="left" vertical="center" wrapText="1"/>
    </xf>
    <xf numFmtId="0" fontId="5" fillId="0" borderId="10" xfId="4" applyBorder="1" applyAlignment="1">
      <alignment horizontal="left" vertical="center" wrapText="1"/>
    </xf>
    <xf numFmtId="0" fontId="5" fillId="0" borderId="5" xfId="4" applyBorder="1" applyAlignment="1">
      <alignment wrapText="1"/>
    </xf>
    <xf numFmtId="0" fontId="5" fillId="0" borderId="0" xfId="4"/>
    <xf numFmtId="0" fontId="5" fillId="0" borderId="10" xfId="4" applyBorder="1"/>
    <xf numFmtId="0" fontId="5" fillId="6" borderId="7" xfId="4" applyFill="1" applyBorder="1" applyAlignment="1">
      <alignment wrapText="1"/>
    </xf>
    <xf numFmtId="0" fontId="5" fillId="6" borderId="1" xfId="4" applyFill="1" applyBorder="1" applyAlignment="1">
      <alignment wrapText="1"/>
    </xf>
    <xf numFmtId="0" fontId="5" fillId="6" borderId="11" xfId="4" applyFill="1" applyBorder="1" applyAlignment="1">
      <alignment wrapText="1"/>
    </xf>
    <xf numFmtId="0" fontId="5" fillId="7" borderId="5" xfId="4" applyFill="1" applyBorder="1" applyAlignment="1">
      <alignment wrapText="1"/>
    </xf>
    <xf numFmtId="0" fontId="5" fillId="7" borderId="0" xfId="4" applyFill="1"/>
    <xf numFmtId="0" fontId="5" fillId="7" borderId="10" xfId="4" applyFill="1" applyBorder="1"/>
    <xf numFmtId="0" fontId="8" fillId="5" borderId="3" xfId="47" applyFont="1" applyFill="1" applyBorder="1" applyAlignment="1">
      <alignment horizontal="center" vertical="center" wrapText="1"/>
    </xf>
    <xf numFmtId="0" fontId="8" fillId="5" borderId="4" xfId="47" applyFont="1" applyFill="1" applyBorder="1" applyAlignment="1">
      <alignment horizontal="center" vertical="center"/>
    </xf>
    <xf numFmtId="0" fontId="8" fillId="5" borderId="8" xfId="47" applyFont="1" applyFill="1" applyBorder="1" applyAlignment="1">
      <alignment horizontal="center" vertical="center"/>
    </xf>
    <xf numFmtId="0" fontId="5" fillId="0" borderId="6" xfId="4" applyBorder="1" applyAlignment="1">
      <alignment horizontal="left" vertical="center" wrapText="1"/>
    </xf>
    <xf numFmtId="0" fontId="5" fillId="0" borderId="9" xfId="4" applyBorder="1" applyAlignment="1">
      <alignment horizontal="left" vertical="center" wrapText="1"/>
    </xf>
    <xf numFmtId="0" fontId="49" fillId="4" borderId="0" xfId="0" applyFont="1" applyFill="1" applyAlignment="1">
      <alignment horizontal="left" vertical="center" wrapText="1"/>
    </xf>
    <xf numFmtId="0" fontId="49" fillId="4" borderId="0" xfId="0" applyFont="1" applyFill="1" applyAlignment="1">
      <alignment horizontal="center" vertical="center" wrapText="1"/>
    </xf>
  </cellXfs>
  <cellStyles count="92">
    <cellStyle name="60% — акцент2 2" xfId="21" xr:uid="{00000000-0005-0000-0000-000000000000}"/>
    <cellStyle name="Excel Built-in Normal" xfId="24" xr:uid="{00000000-0005-0000-0000-000001000000}"/>
    <cellStyle name="Heading 2 2" xfId="25" xr:uid="{00000000-0005-0000-0000-000002000000}"/>
    <cellStyle name="Normal" xfId="73" xr:uid="{00000000-0005-0000-0000-000003000000}"/>
    <cellStyle name="Normal 2" xfId="27" xr:uid="{00000000-0005-0000-0000-000004000000}"/>
    <cellStyle name="Normal 2 2" xfId="18" xr:uid="{00000000-0005-0000-0000-000005000000}"/>
    <cellStyle name="Normal 2 2 2" xfId="56" xr:uid="{00000000-0005-0000-0000-000006000000}"/>
    <cellStyle name="Normal 2 2 2 2" xfId="71" xr:uid="{00000000-0005-0000-0000-000007000000}"/>
    <cellStyle name="Normal 2 3" xfId="19" xr:uid="{00000000-0005-0000-0000-000008000000}"/>
    <cellStyle name="Normal 2 3 2" xfId="62" xr:uid="{00000000-0005-0000-0000-000009000000}"/>
    <cellStyle name="Normal 2 4" xfId="57" xr:uid="{00000000-0005-0000-0000-00000A000000}"/>
    <cellStyle name="Normal 2 4 2" xfId="72" xr:uid="{00000000-0005-0000-0000-00000B000000}"/>
    <cellStyle name="Normal_Золотая смета" xfId="77" xr:uid="{00000000-0005-0000-0000-00000C000000}"/>
    <cellStyle name="S0" xfId="26" xr:uid="{00000000-0005-0000-0000-00000D000000}"/>
    <cellStyle name="S1" xfId="20" xr:uid="{00000000-0005-0000-0000-00000E000000}"/>
    <cellStyle name="S10" xfId="22" xr:uid="{00000000-0005-0000-0000-00000F000000}"/>
    <cellStyle name="S11" xfId="7" xr:uid="{00000000-0005-0000-0000-000010000000}"/>
    <cellStyle name="S12" xfId="2" xr:uid="{00000000-0005-0000-0000-000011000000}"/>
    <cellStyle name="S13" xfId="5" xr:uid="{00000000-0005-0000-0000-000012000000}"/>
    <cellStyle name="S14" xfId="11" xr:uid="{00000000-0005-0000-0000-000013000000}"/>
    <cellStyle name="S15" xfId="14" xr:uid="{00000000-0005-0000-0000-000014000000}"/>
    <cellStyle name="S16" xfId="17" xr:uid="{00000000-0005-0000-0000-000015000000}"/>
    <cellStyle name="S17" xfId="29" xr:uid="{00000000-0005-0000-0000-000016000000}"/>
    <cellStyle name="S18" xfId="32" xr:uid="{00000000-0005-0000-0000-000017000000}"/>
    <cellStyle name="S19" xfId="34" xr:uid="{00000000-0005-0000-0000-000018000000}"/>
    <cellStyle name="S2" xfId="36" xr:uid="{00000000-0005-0000-0000-000019000000}"/>
    <cellStyle name="S20" xfId="13" xr:uid="{00000000-0005-0000-0000-00001A000000}"/>
    <cellStyle name="S21" xfId="16" xr:uid="{00000000-0005-0000-0000-00001B000000}"/>
    <cellStyle name="S22" xfId="30" xr:uid="{00000000-0005-0000-0000-00001C000000}"/>
    <cellStyle name="S23" xfId="33" xr:uid="{00000000-0005-0000-0000-00001D000000}"/>
    <cellStyle name="S24" xfId="35" xr:uid="{00000000-0005-0000-0000-00001E000000}"/>
    <cellStyle name="S25" xfId="37" xr:uid="{00000000-0005-0000-0000-00001F000000}"/>
    <cellStyle name="S3" xfId="38" xr:uid="{00000000-0005-0000-0000-000020000000}"/>
    <cellStyle name="S4" xfId="39" xr:uid="{00000000-0005-0000-0000-000021000000}"/>
    <cellStyle name="S5" xfId="40" xr:uid="{00000000-0005-0000-0000-000022000000}"/>
    <cellStyle name="S6" xfId="41" xr:uid="{00000000-0005-0000-0000-000023000000}"/>
    <cellStyle name="S7" xfId="42" xr:uid="{00000000-0005-0000-0000-000024000000}"/>
    <cellStyle name="S8" xfId="43" xr:uid="{00000000-0005-0000-0000-000025000000}"/>
    <cellStyle name="S9" xfId="44" xr:uid="{00000000-0005-0000-0000-000026000000}"/>
    <cellStyle name="Гиперссылка 2" xfId="45" xr:uid="{00000000-0005-0000-0000-000027000000}"/>
    <cellStyle name="Гиперссылка 3" xfId="84" xr:uid="{00000000-0005-0000-0000-000028000000}"/>
    <cellStyle name="для себестоимости" xfId="46" xr:uid="{00000000-0005-0000-0000-000029000000}"/>
    <cellStyle name="для себестоимости 2" xfId="65" xr:uid="{00000000-0005-0000-0000-00002A000000}"/>
    <cellStyle name="для себестоимости 3" xfId="79" xr:uid="{00000000-0005-0000-0000-00002B000000}"/>
    <cellStyle name="Обычный" xfId="0" builtinId="0"/>
    <cellStyle name="Обычный 2" xfId="23" xr:uid="{00000000-0005-0000-0000-00002D000000}"/>
    <cellStyle name="Обычный 2 2" xfId="47" xr:uid="{00000000-0005-0000-0000-00002E000000}"/>
    <cellStyle name="Обычный 2 2 2" xfId="58" xr:uid="{00000000-0005-0000-0000-00002F000000}"/>
    <cellStyle name="Обычный 3" xfId="6" xr:uid="{00000000-0005-0000-0000-000030000000}"/>
    <cellStyle name="Обычный 3 2" xfId="48" xr:uid="{00000000-0005-0000-0000-000031000000}"/>
    <cellStyle name="Обычный 3 2 2" xfId="66" xr:uid="{00000000-0005-0000-0000-000032000000}"/>
    <cellStyle name="Обычный 3 2 3" xfId="80" xr:uid="{00000000-0005-0000-0000-000033000000}"/>
    <cellStyle name="Обычный 3 3" xfId="59" xr:uid="{00000000-0005-0000-0000-000034000000}"/>
    <cellStyle name="Обычный 3 3 2" xfId="85" xr:uid="{00000000-0005-0000-0000-000035000000}"/>
    <cellStyle name="Обычный 3 4" xfId="74" xr:uid="{00000000-0005-0000-0000-000036000000}"/>
    <cellStyle name="Обычный 4" xfId="1" xr:uid="{00000000-0005-0000-0000-000037000000}"/>
    <cellStyle name="Обычный 4 2" xfId="10" xr:uid="{00000000-0005-0000-0000-000038000000}"/>
    <cellStyle name="Обычный 4 2 2" xfId="49" xr:uid="{00000000-0005-0000-0000-000039000000}"/>
    <cellStyle name="Обычный 4 2 2 2" xfId="67" xr:uid="{00000000-0005-0000-0000-00003A000000}"/>
    <cellStyle name="Обычный 4 3" xfId="86" xr:uid="{00000000-0005-0000-0000-00003B000000}"/>
    <cellStyle name="Обычный 5" xfId="4" xr:uid="{00000000-0005-0000-0000-00003C000000}"/>
    <cellStyle name="Обычный 5 2" xfId="87" xr:uid="{00000000-0005-0000-0000-00003D000000}"/>
    <cellStyle name="Обычный 6" xfId="9" xr:uid="{00000000-0005-0000-0000-00003E000000}"/>
    <cellStyle name="Обычный 6 2" xfId="50" xr:uid="{00000000-0005-0000-0000-00003F000000}"/>
    <cellStyle name="Обычный 6 2 2" xfId="51" xr:uid="{00000000-0005-0000-0000-000040000000}"/>
    <cellStyle name="Обычный 6 2 2 2" xfId="69" xr:uid="{00000000-0005-0000-0000-000041000000}"/>
    <cellStyle name="Обычный 6 2 2 3" xfId="82" xr:uid="{00000000-0005-0000-0000-000042000000}"/>
    <cellStyle name="Обычный 6 2 3" xfId="68" xr:uid="{00000000-0005-0000-0000-000043000000}"/>
    <cellStyle name="Обычный 6 2 3 2" xfId="89" xr:uid="{00000000-0005-0000-0000-000044000000}"/>
    <cellStyle name="Обычный 6 2 4" xfId="81" xr:uid="{00000000-0005-0000-0000-000045000000}"/>
    <cellStyle name="Обычный 6 3" xfId="52" xr:uid="{00000000-0005-0000-0000-000046000000}"/>
    <cellStyle name="Обычный 6 3 2" xfId="70" xr:uid="{00000000-0005-0000-0000-000047000000}"/>
    <cellStyle name="Обычный 6 3 3" xfId="83" xr:uid="{00000000-0005-0000-0000-000048000000}"/>
    <cellStyle name="Обычный 6 4" xfId="60" xr:uid="{00000000-0005-0000-0000-000049000000}"/>
    <cellStyle name="Обычный 6 4 2" xfId="88" xr:uid="{00000000-0005-0000-0000-00004A000000}"/>
    <cellStyle name="Обычный 6 5" xfId="75" xr:uid="{00000000-0005-0000-0000-00004B000000}"/>
    <cellStyle name="Обычный 7" xfId="12" xr:uid="{00000000-0005-0000-0000-00004C000000}"/>
    <cellStyle name="Обычный 7 2" xfId="28" xr:uid="{00000000-0005-0000-0000-00004D000000}"/>
    <cellStyle name="Обычный 7 2 2" xfId="63" xr:uid="{00000000-0005-0000-0000-00004E000000}"/>
    <cellStyle name="Обычный 7 2 3" xfId="78" xr:uid="{00000000-0005-0000-0000-00004F000000}"/>
    <cellStyle name="Обычный 7 3" xfId="61" xr:uid="{00000000-0005-0000-0000-000050000000}"/>
    <cellStyle name="Обычный 7 3 2" xfId="90" xr:uid="{00000000-0005-0000-0000-000051000000}"/>
    <cellStyle name="Обычный 7 4" xfId="76" xr:uid="{00000000-0005-0000-0000-000052000000}"/>
    <cellStyle name="Обычный 8" xfId="15" xr:uid="{00000000-0005-0000-0000-000053000000}"/>
    <cellStyle name="Обычный 8 2" xfId="53" xr:uid="{00000000-0005-0000-0000-000054000000}"/>
    <cellStyle name="Обычный 9" xfId="31" xr:uid="{00000000-0005-0000-0000-000055000000}"/>
    <cellStyle name="Обычный 9 2" xfId="64" xr:uid="{00000000-0005-0000-0000-000056000000}"/>
    <cellStyle name="Пояснение" xfId="8" builtinId="53"/>
    <cellStyle name="Стиль 1" xfId="54" xr:uid="{00000000-0005-0000-0000-000058000000}"/>
    <cellStyle name="Стиль 1 2" xfId="91" xr:uid="{00000000-0005-0000-0000-000059000000}"/>
    <cellStyle name="Финансовый" xfId="3" builtinId="3"/>
    <cellStyle name="Финансовый 2" xfId="55" xr:uid="{00000000-0005-0000-0000-00005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opLeftCell="A31" workbookViewId="0">
      <selection activeCell="G76" sqref="G76"/>
    </sheetView>
  </sheetViews>
  <sheetFormatPr defaultColWidth="9.109375" defaultRowHeight="13.8"/>
  <cols>
    <col min="1" max="16384" width="9.109375" style="10"/>
  </cols>
  <sheetData>
    <row r="1" spans="1:17" ht="55.5" customHeight="1">
      <c r="A1" s="175" t="s">
        <v>0</v>
      </c>
      <c r="B1" s="176"/>
      <c r="C1" s="176"/>
      <c r="D1" s="176"/>
      <c r="E1" s="176"/>
      <c r="F1" s="176"/>
      <c r="G1" s="176"/>
      <c r="H1" s="176"/>
      <c r="I1" s="176"/>
      <c r="J1" s="176"/>
      <c r="K1" s="176"/>
      <c r="L1" s="176"/>
      <c r="M1" s="176"/>
      <c r="N1" s="176"/>
      <c r="O1" s="176"/>
      <c r="P1" s="176"/>
      <c r="Q1" s="176"/>
    </row>
    <row r="2" spans="1:17" ht="30" customHeight="1">
      <c r="A2" s="177" t="s">
        <v>1</v>
      </c>
      <c r="B2" s="178"/>
      <c r="C2" s="178"/>
      <c r="D2" s="178"/>
      <c r="E2" s="178"/>
      <c r="F2" s="178"/>
      <c r="G2" s="178"/>
      <c r="H2" s="178"/>
      <c r="I2" s="178"/>
      <c r="J2" s="178"/>
      <c r="K2" s="178"/>
      <c r="L2" s="178"/>
      <c r="M2" s="178"/>
      <c r="N2" s="178"/>
      <c r="O2" s="178"/>
      <c r="P2" s="178"/>
      <c r="Q2" s="178"/>
    </row>
    <row r="3" spans="1:17" ht="20.25" customHeight="1">
      <c r="B3" s="11"/>
      <c r="C3" s="11"/>
      <c r="D3" s="11"/>
      <c r="E3" s="179" t="s">
        <v>2</v>
      </c>
      <c r="F3" s="180"/>
      <c r="G3" s="181"/>
      <c r="H3" s="181"/>
      <c r="I3" s="181"/>
      <c r="J3" s="181"/>
      <c r="K3" s="181"/>
      <c r="L3" s="181"/>
      <c r="M3" s="181"/>
      <c r="N3" s="181"/>
      <c r="O3" s="11"/>
      <c r="P3" s="11"/>
      <c r="Q3" s="11"/>
    </row>
    <row r="4" spans="1:17">
      <c r="B4" s="11"/>
      <c r="C4" s="11"/>
      <c r="D4" s="11"/>
      <c r="E4" s="12"/>
      <c r="F4" s="13"/>
      <c r="G4" s="14"/>
      <c r="H4" s="14"/>
      <c r="I4" s="14"/>
      <c r="J4" s="14"/>
      <c r="K4" s="14"/>
      <c r="L4" s="14"/>
      <c r="M4" s="14"/>
      <c r="N4" s="14"/>
      <c r="O4" s="11"/>
      <c r="P4" s="11"/>
      <c r="Q4" s="11"/>
    </row>
    <row r="5" spans="1:17" ht="59.25" customHeight="1">
      <c r="A5" s="15"/>
      <c r="B5" s="182" t="s">
        <v>3</v>
      </c>
      <c r="C5" s="183"/>
      <c r="D5" s="183"/>
      <c r="E5" s="183"/>
      <c r="F5" s="183"/>
      <c r="G5" s="183"/>
      <c r="H5" s="183"/>
      <c r="I5" s="183"/>
      <c r="J5" s="183"/>
      <c r="K5" s="183"/>
      <c r="L5" s="183"/>
      <c r="M5" s="183"/>
      <c r="N5" s="183"/>
      <c r="O5" s="183"/>
      <c r="P5" s="183"/>
      <c r="Q5" s="184"/>
    </row>
    <row r="6" spans="1:17" ht="64.5" customHeight="1">
      <c r="A6" s="16">
        <v>1</v>
      </c>
      <c r="B6" s="170" t="s">
        <v>4</v>
      </c>
      <c r="C6" s="171"/>
      <c r="D6" s="171"/>
      <c r="E6" s="171"/>
      <c r="F6" s="171"/>
      <c r="G6" s="171"/>
      <c r="H6" s="171"/>
      <c r="I6" s="171"/>
      <c r="J6" s="171"/>
      <c r="K6" s="171"/>
      <c r="L6" s="171"/>
      <c r="M6" s="171"/>
      <c r="N6" s="171"/>
      <c r="O6" s="171"/>
      <c r="P6" s="171"/>
      <c r="Q6" s="172"/>
    </row>
    <row r="7" spans="1:17" ht="18" customHeight="1">
      <c r="A7" s="16">
        <v>2</v>
      </c>
      <c r="B7" s="170" t="s">
        <v>5</v>
      </c>
      <c r="C7" s="171"/>
      <c r="D7" s="171"/>
      <c r="E7" s="171"/>
      <c r="F7" s="171"/>
      <c r="G7" s="171"/>
      <c r="H7" s="171"/>
      <c r="I7" s="171"/>
      <c r="J7" s="171"/>
      <c r="K7" s="171"/>
      <c r="L7" s="171"/>
      <c r="M7" s="171"/>
      <c r="N7" s="171"/>
      <c r="O7" s="171"/>
      <c r="P7" s="171"/>
      <c r="Q7" s="172"/>
    </row>
    <row r="8" spans="1:17" ht="45" customHeight="1">
      <c r="A8" s="16">
        <v>3</v>
      </c>
      <c r="B8" s="170" t="s">
        <v>6</v>
      </c>
      <c r="C8" s="171"/>
      <c r="D8" s="171"/>
      <c r="E8" s="171"/>
      <c r="F8" s="171"/>
      <c r="G8" s="171"/>
      <c r="H8" s="171"/>
      <c r="I8" s="171"/>
      <c r="J8" s="171"/>
      <c r="K8" s="171"/>
      <c r="L8" s="171"/>
      <c r="M8" s="171"/>
      <c r="N8" s="171"/>
      <c r="O8" s="171"/>
      <c r="P8" s="171"/>
      <c r="Q8" s="172"/>
    </row>
    <row r="9" spans="1:17" ht="24" customHeight="1">
      <c r="A9" s="16">
        <v>4</v>
      </c>
      <c r="B9" s="170" t="s">
        <v>7</v>
      </c>
      <c r="C9" s="171"/>
      <c r="D9" s="171"/>
      <c r="E9" s="171"/>
      <c r="F9" s="171"/>
      <c r="G9" s="171"/>
      <c r="H9" s="171"/>
      <c r="I9" s="171"/>
      <c r="J9" s="171"/>
      <c r="K9" s="171"/>
      <c r="L9" s="171"/>
      <c r="M9" s="171"/>
      <c r="N9" s="171"/>
      <c r="O9" s="171"/>
      <c r="P9" s="171"/>
      <c r="Q9" s="172"/>
    </row>
    <row r="10" spans="1:17" ht="19.5" customHeight="1">
      <c r="A10" s="16">
        <v>5</v>
      </c>
      <c r="B10" s="170" t="s">
        <v>8</v>
      </c>
      <c r="C10" s="171"/>
      <c r="D10" s="171"/>
      <c r="E10" s="171"/>
      <c r="F10" s="171"/>
      <c r="G10" s="171"/>
      <c r="H10" s="171"/>
      <c r="I10" s="171"/>
      <c r="J10" s="171"/>
      <c r="K10" s="171"/>
      <c r="L10" s="171"/>
      <c r="M10" s="171"/>
      <c r="N10" s="171"/>
      <c r="O10" s="171"/>
      <c r="P10" s="171"/>
      <c r="Q10" s="172"/>
    </row>
    <row r="11" spans="1:17" ht="21" customHeight="1">
      <c r="A11" s="17"/>
      <c r="B11" s="173" t="s">
        <v>9</v>
      </c>
      <c r="C11" s="174"/>
      <c r="D11" s="174"/>
      <c r="E11" s="174"/>
      <c r="F11" s="174"/>
      <c r="G11" s="174"/>
      <c r="H11" s="174"/>
      <c r="I11" s="174"/>
      <c r="J11" s="174"/>
      <c r="K11" s="174"/>
      <c r="L11" s="174"/>
      <c r="M11" s="174"/>
      <c r="N11" s="174"/>
      <c r="O11" s="174"/>
      <c r="P11" s="174"/>
      <c r="Q11" s="174"/>
    </row>
    <row r="12" spans="1:17" ht="21" customHeight="1">
      <c r="A12" s="11"/>
      <c r="B12" s="18"/>
      <c r="C12" s="19"/>
      <c r="D12" s="19"/>
      <c r="E12" s="19"/>
      <c r="F12" s="19"/>
      <c r="G12" s="19"/>
      <c r="H12" s="19"/>
      <c r="I12" s="19"/>
      <c r="J12" s="19"/>
      <c r="K12" s="19"/>
      <c r="L12" s="19"/>
      <c r="M12" s="19"/>
      <c r="N12" s="19"/>
      <c r="O12" s="19"/>
      <c r="P12" s="19"/>
      <c r="Q12" s="19"/>
    </row>
    <row r="13" spans="1:17">
      <c r="A13" s="168" t="s">
        <v>10</v>
      </c>
      <c r="B13" s="168"/>
      <c r="C13" s="168"/>
      <c r="D13" s="168"/>
      <c r="E13" s="168"/>
      <c r="F13" s="168"/>
      <c r="G13" s="168"/>
      <c r="H13" s="168"/>
      <c r="I13" s="168"/>
      <c r="J13" s="168"/>
      <c r="K13" s="168"/>
      <c r="L13" s="168"/>
      <c r="M13" s="168"/>
      <c r="N13" s="168"/>
      <c r="O13" s="168"/>
      <c r="P13" s="168"/>
      <c r="Q13" s="168"/>
    </row>
    <row r="14" spans="1:17" ht="15.75" customHeight="1">
      <c r="A14" s="168" t="s">
        <v>11</v>
      </c>
      <c r="B14" s="168"/>
      <c r="C14" s="168"/>
      <c r="D14" s="168"/>
      <c r="E14" s="168" t="s">
        <v>12</v>
      </c>
      <c r="F14" s="168"/>
      <c r="G14" s="168"/>
      <c r="H14" s="168"/>
      <c r="I14" s="168"/>
      <c r="J14" s="168"/>
      <c r="K14" s="168"/>
      <c r="L14" s="168"/>
      <c r="M14" s="168"/>
      <c r="N14" s="168"/>
      <c r="O14" s="168"/>
      <c r="P14" s="168"/>
      <c r="Q14" s="168"/>
    </row>
    <row r="15" spans="1:17" ht="15.75" customHeight="1">
      <c r="A15" s="168" t="s">
        <v>13</v>
      </c>
      <c r="B15" s="168"/>
      <c r="C15" s="168"/>
      <c r="D15" s="168"/>
      <c r="E15" s="168"/>
      <c r="F15" s="168"/>
      <c r="G15" s="168"/>
      <c r="H15" s="168"/>
      <c r="I15" s="168"/>
      <c r="J15" s="168"/>
      <c r="K15" s="168"/>
      <c r="L15" s="168"/>
      <c r="M15" s="168"/>
      <c r="N15" s="168"/>
      <c r="O15" s="168"/>
      <c r="P15" s="168"/>
      <c r="Q15" s="168"/>
    </row>
    <row r="16" spans="1:17" ht="24" customHeight="1">
      <c r="A16" s="162" t="s">
        <v>14</v>
      </c>
      <c r="B16" s="162"/>
      <c r="C16" s="162"/>
      <c r="D16" s="162"/>
      <c r="E16" s="169" t="s">
        <v>15</v>
      </c>
      <c r="F16" s="169"/>
      <c r="G16" s="169"/>
      <c r="H16" s="169"/>
      <c r="I16" s="169"/>
      <c r="J16" s="169"/>
      <c r="K16" s="169"/>
      <c r="L16" s="169"/>
      <c r="M16" s="169"/>
      <c r="N16" s="169"/>
      <c r="O16" s="169"/>
      <c r="P16" s="169"/>
      <c r="Q16" s="169"/>
    </row>
    <row r="17" spans="1:17" ht="47.25" customHeight="1">
      <c r="A17" s="162"/>
      <c r="B17" s="162"/>
      <c r="C17" s="162"/>
      <c r="D17" s="162"/>
      <c r="E17" s="164" t="s">
        <v>16</v>
      </c>
      <c r="F17" s="164"/>
      <c r="G17" s="164"/>
      <c r="H17" s="164"/>
      <c r="I17" s="164"/>
      <c r="J17" s="164"/>
      <c r="K17" s="164"/>
      <c r="L17" s="164"/>
      <c r="M17" s="164"/>
      <c r="N17" s="164"/>
      <c r="O17" s="164"/>
      <c r="P17" s="164"/>
      <c r="Q17" s="164"/>
    </row>
    <row r="18" spans="1:17" ht="39.75" customHeight="1">
      <c r="A18" s="162"/>
      <c r="B18" s="162"/>
      <c r="C18" s="162"/>
      <c r="D18" s="162"/>
      <c r="E18" s="164" t="s">
        <v>17</v>
      </c>
      <c r="F18" s="164"/>
      <c r="G18" s="164"/>
      <c r="H18" s="164"/>
      <c r="I18" s="164"/>
      <c r="J18" s="164"/>
      <c r="K18" s="164"/>
      <c r="L18" s="164"/>
      <c r="M18" s="164"/>
      <c r="N18" s="164"/>
      <c r="O18" s="164"/>
      <c r="P18" s="164"/>
      <c r="Q18" s="164"/>
    </row>
    <row r="19" spans="1:17" ht="38.25" customHeight="1">
      <c r="A19" s="162"/>
      <c r="B19" s="162"/>
      <c r="C19" s="162"/>
      <c r="D19" s="162"/>
      <c r="E19" s="164" t="s">
        <v>18</v>
      </c>
      <c r="F19" s="164"/>
      <c r="G19" s="164"/>
      <c r="H19" s="164"/>
      <c r="I19" s="164"/>
      <c r="J19" s="164"/>
      <c r="K19" s="164"/>
      <c r="L19" s="164"/>
      <c r="M19" s="164"/>
      <c r="N19" s="164"/>
      <c r="O19" s="164"/>
      <c r="P19" s="164"/>
      <c r="Q19" s="164"/>
    </row>
    <row r="20" spans="1:17" ht="30" customHeight="1">
      <c r="A20" s="162"/>
      <c r="B20" s="162"/>
      <c r="C20" s="162"/>
      <c r="D20" s="162"/>
      <c r="E20" s="164" t="s">
        <v>19</v>
      </c>
      <c r="F20" s="164"/>
      <c r="G20" s="164"/>
      <c r="H20" s="164"/>
      <c r="I20" s="164"/>
      <c r="J20" s="164"/>
      <c r="K20" s="164"/>
      <c r="L20" s="164"/>
      <c r="M20" s="164"/>
      <c r="N20" s="164"/>
      <c r="O20" s="164"/>
      <c r="P20" s="164"/>
      <c r="Q20" s="164"/>
    </row>
    <row r="21" spans="1:17" ht="53.25" customHeight="1">
      <c r="A21" s="162"/>
      <c r="B21" s="162"/>
      <c r="C21" s="162"/>
      <c r="D21" s="162"/>
      <c r="E21" s="164" t="s">
        <v>20</v>
      </c>
      <c r="F21" s="164"/>
      <c r="G21" s="164"/>
      <c r="H21" s="164"/>
      <c r="I21" s="164"/>
      <c r="J21" s="164"/>
      <c r="K21" s="164"/>
      <c r="L21" s="164"/>
      <c r="M21" s="164"/>
      <c r="N21" s="164"/>
      <c r="O21" s="164"/>
      <c r="P21" s="164"/>
      <c r="Q21" s="164"/>
    </row>
    <row r="22" spans="1:17">
      <c r="A22" s="165" t="s">
        <v>21</v>
      </c>
      <c r="B22" s="167"/>
      <c r="C22" s="167"/>
      <c r="D22" s="167"/>
      <c r="E22" s="167"/>
      <c r="F22" s="167"/>
      <c r="G22" s="167"/>
      <c r="H22" s="167"/>
      <c r="I22" s="167"/>
      <c r="J22" s="167"/>
      <c r="K22" s="167"/>
      <c r="L22" s="167"/>
      <c r="M22" s="167"/>
      <c r="N22" s="167"/>
      <c r="O22" s="167"/>
      <c r="P22" s="167"/>
      <c r="Q22" s="167"/>
    </row>
    <row r="23" spans="1:17" ht="48" customHeight="1">
      <c r="A23" s="162" t="s">
        <v>22</v>
      </c>
      <c r="B23" s="163"/>
      <c r="C23" s="163"/>
      <c r="D23" s="163"/>
      <c r="E23" s="164" t="s">
        <v>23</v>
      </c>
      <c r="F23" s="164"/>
      <c r="G23" s="164"/>
      <c r="H23" s="164"/>
      <c r="I23" s="164"/>
      <c r="J23" s="164"/>
      <c r="K23" s="164"/>
      <c r="L23" s="164"/>
      <c r="M23" s="164"/>
      <c r="N23" s="164"/>
      <c r="O23" s="164"/>
      <c r="P23" s="164"/>
      <c r="Q23" s="164"/>
    </row>
    <row r="24" spans="1:17" ht="46.5" customHeight="1">
      <c r="A24" s="163"/>
      <c r="B24" s="163"/>
      <c r="C24" s="163"/>
      <c r="D24" s="163"/>
      <c r="E24" s="164" t="s">
        <v>24</v>
      </c>
      <c r="F24" s="164"/>
      <c r="G24" s="164"/>
      <c r="H24" s="164"/>
      <c r="I24" s="164"/>
      <c r="J24" s="164"/>
      <c r="K24" s="164"/>
      <c r="L24" s="164"/>
      <c r="M24" s="164"/>
      <c r="N24" s="164"/>
      <c r="O24" s="164"/>
      <c r="P24" s="164"/>
      <c r="Q24" s="164"/>
    </row>
    <row r="25" spans="1:17" ht="46.5" customHeight="1">
      <c r="A25" s="163"/>
      <c r="B25" s="163"/>
      <c r="C25" s="163"/>
      <c r="D25" s="163"/>
      <c r="E25" s="164" t="s">
        <v>25</v>
      </c>
      <c r="F25" s="164"/>
      <c r="G25" s="164"/>
      <c r="H25" s="164"/>
      <c r="I25" s="164"/>
      <c r="J25" s="164"/>
      <c r="K25" s="164"/>
      <c r="L25" s="164"/>
      <c r="M25" s="164"/>
      <c r="N25" s="164"/>
      <c r="O25" s="164"/>
      <c r="P25" s="164"/>
      <c r="Q25" s="164"/>
    </row>
    <row r="26" spans="1:17">
      <c r="A26" s="163"/>
      <c r="B26" s="163"/>
      <c r="C26" s="163"/>
      <c r="D26" s="163"/>
      <c r="E26" s="164" t="s">
        <v>26</v>
      </c>
      <c r="F26" s="164"/>
      <c r="G26" s="164"/>
      <c r="H26" s="164"/>
      <c r="I26" s="164"/>
      <c r="J26" s="164"/>
      <c r="K26" s="164"/>
      <c r="L26" s="164"/>
      <c r="M26" s="164"/>
      <c r="N26" s="164"/>
      <c r="O26" s="164"/>
      <c r="P26" s="164"/>
      <c r="Q26" s="164"/>
    </row>
    <row r="27" spans="1:17">
      <c r="A27" s="165" t="s">
        <v>27</v>
      </c>
      <c r="B27" s="165"/>
      <c r="C27" s="165"/>
      <c r="D27" s="165"/>
      <c r="E27" s="165"/>
      <c r="F27" s="165"/>
      <c r="G27" s="165"/>
      <c r="H27" s="165"/>
      <c r="I27" s="165"/>
      <c r="J27" s="165"/>
      <c r="K27" s="165"/>
      <c r="L27" s="165"/>
      <c r="M27" s="165"/>
      <c r="N27" s="165"/>
      <c r="O27" s="165"/>
      <c r="P27" s="165"/>
      <c r="Q27" s="165"/>
    </row>
    <row r="28" spans="1:17" ht="58.5" customHeight="1">
      <c r="A28" s="162" t="s">
        <v>28</v>
      </c>
      <c r="B28" s="162"/>
      <c r="C28" s="162"/>
      <c r="D28" s="162"/>
      <c r="E28" s="164" t="s">
        <v>29</v>
      </c>
      <c r="F28" s="164"/>
      <c r="G28" s="164"/>
      <c r="H28" s="164"/>
      <c r="I28" s="164"/>
      <c r="J28" s="164"/>
      <c r="K28" s="164"/>
      <c r="L28" s="164"/>
      <c r="M28" s="164"/>
      <c r="N28" s="164"/>
      <c r="O28" s="164"/>
      <c r="P28" s="164"/>
      <c r="Q28" s="164"/>
    </row>
    <row r="29" spans="1:17" ht="24" customHeight="1">
      <c r="A29" s="165" t="s">
        <v>30</v>
      </c>
      <c r="B29" s="165"/>
      <c r="C29" s="165"/>
      <c r="D29" s="165"/>
      <c r="E29" s="165"/>
      <c r="F29" s="165"/>
      <c r="G29" s="165"/>
      <c r="H29" s="165"/>
      <c r="I29" s="165"/>
      <c r="J29" s="165"/>
      <c r="K29" s="165"/>
      <c r="L29" s="165"/>
      <c r="M29" s="165"/>
      <c r="N29" s="165"/>
      <c r="O29" s="165"/>
      <c r="P29" s="165"/>
      <c r="Q29" s="165"/>
    </row>
    <row r="30" spans="1:17" ht="50.25" customHeight="1">
      <c r="A30" s="163">
        <v>4</v>
      </c>
      <c r="B30" s="163"/>
      <c r="C30" s="163"/>
      <c r="D30" s="163"/>
      <c r="E30" s="164" t="s">
        <v>31</v>
      </c>
      <c r="F30" s="164"/>
      <c r="G30" s="164"/>
      <c r="H30" s="164"/>
      <c r="I30" s="164"/>
      <c r="J30" s="164"/>
      <c r="K30" s="164"/>
      <c r="L30" s="164"/>
      <c r="M30" s="164"/>
      <c r="N30" s="164"/>
      <c r="O30" s="164"/>
      <c r="P30" s="164"/>
      <c r="Q30" s="164"/>
    </row>
    <row r="31" spans="1:17" ht="45.75" customHeight="1">
      <c r="A31" s="163"/>
      <c r="B31" s="163"/>
      <c r="C31" s="163"/>
      <c r="D31" s="163"/>
      <c r="E31" s="164" t="s">
        <v>32</v>
      </c>
      <c r="F31" s="164"/>
      <c r="G31" s="164"/>
      <c r="H31" s="164"/>
      <c r="I31" s="164"/>
      <c r="J31" s="164"/>
      <c r="K31" s="164"/>
      <c r="L31" s="164"/>
      <c r="M31" s="164"/>
      <c r="N31" s="164"/>
      <c r="O31" s="164"/>
      <c r="P31" s="164"/>
      <c r="Q31" s="164"/>
    </row>
    <row r="32" spans="1:17" ht="30" customHeight="1">
      <c r="A32" s="165" t="s">
        <v>33</v>
      </c>
      <c r="B32" s="165"/>
      <c r="C32" s="165"/>
      <c r="D32" s="165"/>
      <c r="E32" s="165"/>
      <c r="F32" s="165"/>
      <c r="G32" s="165"/>
      <c r="H32" s="165"/>
      <c r="I32" s="165"/>
      <c r="J32" s="165"/>
      <c r="K32" s="165"/>
      <c r="L32" s="165"/>
      <c r="M32" s="165"/>
      <c r="N32" s="165"/>
      <c r="O32" s="165"/>
      <c r="P32" s="165"/>
      <c r="Q32" s="165"/>
    </row>
    <row r="33" spans="1:17" ht="19.5" customHeight="1">
      <c r="A33" s="163">
        <v>5</v>
      </c>
      <c r="B33" s="163"/>
      <c r="C33" s="163"/>
      <c r="D33" s="163"/>
      <c r="E33" s="166" t="s">
        <v>34</v>
      </c>
      <c r="F33" s="166"/>
      <c r="G33" s="166"/>
      <c r="H33" s="166"/>
      <c r="I33" s="166"/>
      <c r="J33" s="166"/>
      <c r="K33" s="166"/>
      <c r="L33" s="166"/>
      <c r="M33" s="166"/>
      <c r="N33" s="166"/>
      <c r="O33" s="166"/>
      <c r="P33" s="166"/>
      <c r="Q33" s="166"/>
    </row>
    <row r="34" spans="1:17" ht="201.75" customHeight="1">
      <c r="A34" s="163"/>
      <c r="B34" s="163"/>
      <c r="C34" s="163"/>
      <c r="D34" s="163"/>
      <c r="E34" s="159" t="s">
        <v>35</v>
      </c>
      <c r="F34" s="159"/>
      <c r="G34" s="159"/>
      <c r="H34" s="159"/>
      <c r="I34" s="159"/>
      <c r="J34" s="159"/>
      <c r="K34" s="159"/>
      <c r="L34" s="159"/>
      <c r="M34" s="159"/>
      <c r="N34" s="159"/>
      <c r="O34" s="159"/>
      <c r="P34" s="159"/>
      <c r="Q34" s="159"/>
    </row>
    <row r="35" spans="1:17" ht="18.75" customHeight="1">
      <c r="A35" s="163"/>
      <c r="B35" s="163"/>
      <c r="C35" s="163"/>
      <c r="D35" s="163"/>
      <c r="E35" s="166" t="s">
        <v>36</v>
      </c>
      <c r="F35" s="166"/>
      <c r="G35" s="166"/>
      <c r="H35" s="166"/>
      <c r="I35" s="166"/>
      <c r="J35" s="166"/>
      <c r="K35" s="166"/>
      <c r="L35" s="166"/>
      <c r="M35" s="166"/>
      <c r="N35" s="166"/>
      <c r="O35" s="166"/>
      <c r="P35" s="166"/>
      <c r="Q35" s="166"/>
    </row>
    <row r="36" spans="1:17" ht="186.75" customHeight="1">
      <c r="A36" s="163"/>
      <c r="B36" s="163"/>
      <c r="C36" s="163"/>
      <c r="D36" s="163"/>
      <c r="E36" s="159" t="s">
        <v>37</v>
      </c>
      <c r="F36" s="160"/>
      <c r="G36" s="160"/>
      <c r="H36" s="160"/>
      <c r="I36" s="160"/>
      <c r="J36" s="160"/>
      <c r="K36" s="160"/>
      <c r="L36" s="160"/>
      <c r="M36" s="160"/>
      <c r="N36" s="160"/>
      <c r="O36" s="160"/>
      <c r="P36" s="160"/>
      <c r="Q36" s="160"/>
    </row>
    <row r="37" spans="1:17" ht="115.5" customHeight="1">
      <c r="A37" s="163"/>
      <c r="B37" s="163"/>
      <c r="C37" s="163"/>
      <c r="D37" s="163"/>
      <c r="E37" s="161" t="s">
        <v>38</v>
      </c>
      <c r="F37" s="161"/>
      <c r="G37" s="161"/>
      <c r="H37" s="161"/>
      <c r="I37" s="161"/>
      <c r="J37" s="161"/>
      <c r="K37" s="161"/>
      <c r="L37" s="161"/>
      <c r="M37" s="161"/>
      <c r="N37" s="161"/>
      <c r="O37" s="161"/>
      <c r="P37" s="161"/>
      <c r="Q37" s="161"/>
    </row>
    <row r="38" spans="1:17" ht="66.75" customHeight="1">
      <c r="A38" s="163"/>
      <c r="B38" s="163"/>
      <c r="C38" s="163"/>
      <c r="D38" s="163"/>
      <c r="E38" s="159" t="s">
        <v>39</v>
      </c>
      <c r="F38" s="160"/>
      <c r="G38" s="160"/>
      <c r="H38" s="160"/>
      <c r="I38" s="160"/>
      <c r="J38" s="160"/>
      <c r="K38" s="160"/>
      <c r="L38" s="160"/>
      <c r="M38" s="160"/>
      <c r="N38" s="160"/>
      <c r="O38" s="160"/>
      <c r="P38" s="160"/>
      <c r="Q38" s="160"/>
    </row>
  </sheetData>
  <mergeCells count="42">
    <mergeCell ref="A1:Q1"/>
    <mergeCell ref="A2:Q2"/>
    <mergeCell ref="E3:N3"/>
    <mergeCell ref="B5:Q5"/>
    <mergeCell ref="B6:Q6"/>
    <mergeCell ref="B7:Q7"/>
    <mergeCell ref="B8:Q8"/>
    <mergeCell ref="B9:Q9"/>
    <mergeCell ref="B10:Q10"/>
    <mergeCell ref="B11:Q11"/>
    <mergeCell ref="A13:Q13"/>
    <mergeCell ref="A14:D14"/>
    <mergeCell ref="E14:Q14"/>
    <mergeCell ref="A15:Q15"/>
    <mergeCell ref="E16:Q16"/>
    <mergeCell ref="E17:Q17"/>
    <mergeCell ref="E18:Q18"/>
    <mergeCell ref="E19:Q19"/>
    <mergeCell ref="E20:Q20"/>
    <mergeCell ref="E21:Q21"/>
    <mergeCell ref="E30:Q30"/>
    <mergeCell ref="A22:Q22"/>
    <mergeCell ref="E23:Q23"/>
    <mergeCell ref="E24:Q24"/>
    <mergeCell ref="E25:Q25"/>
    <mergeCell ref="E26:Q26"/>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203" t="s">
        <v>41</v>
      </c>
      <c r="B2" s="204"/>
      <c r="C2" s="204"/>
      <c r="D2" s="204"/>
      <c r="E2" s="204"/>
      <c r="F2" s="204"/>
      <c r="G2" s="204"/>
      <c r="H2" s="204"/>
      <c r="I2" s="204"/>
      <c r="J2" s="204"/>
      <c r="K2" s="204"/>
      <c r="L2" s="204"/>
      <c r="M2" s="204"/>
      <c r="N2" s="205"/>
    </row>
    <row r="3" spans="1:14">
      <c r="A3" s="188" t="s">
        <v>42</v>
      </c>
      <c r="B3" s="189"/>
      <c r="C3" s="189"/>
      <c r="D3" s="189"/>
      <c r="E3" s="189"/>
      <c r="F3" s="189"/>
      <c r="G3" s="189"/>
      <c r="H3" s="189"/>
      <c r="I3" s="189"/>
      <c r="J3" s="189"/>
      <c r="K3" s="189"/>
      <c r="L3" s="189"/>
      <c r="M3" s="189"/>
      <c r="N3" s="190"/>
    </row>
    <row r="4" spans="1:14" ht="46.5" customHeight="1">
      <c r="A4" s="4" t="s">
        <v>43</v>
      </c>
      <c r="B4" s="206" t="s">
        <v>44</v>
      </c>
      <c r="C4" s="206"/>
      <c r="D4" s="206"/>
      <c r="E4" s="206"/>
      <c r="F4" s="206"/>
      <c r="G4" s="206"/>
      <c r="H4" s="206"/>
      <c r="I4" s="206"/>
      <c r="J4" s="206"/>
      <c r="K4" s="206"/>
      <c r="L4" s="206"/>
      <c r="M4" s="206"/>
      <c r="N4" s="207"/>
    </row>
    <row r="5" spans="1:14" ht="45.75" customHeight="1">
      <c r="A5" s="191" t="s">
        <v>45</v>
      </c>
      <c r="B5" s="192"/>
      <c r="C5" s="192"/>
      <c r="D5" s="192"/>
      <c r="E5" s="192"/>
      <c r="F5" s="192"/>
      <c r="G5" s="192"/>
      <c r="H5" s="192"/>
      <c r="I5" s="192"/>
      <c r="J5" s="192"/>
      <c r="K5" s="192"/>
      <c r="L5" s="192"/>
      <c r="M5" s="192"/>
      <c r="N5" s="193"/>
    </row>
    <row r="6" spans="1:14" ht="29.25" customHeight="1">
      <c r="A6" s="191" t="s">
        <v>46</v>
      </c>
      <c r="B6" s="192"/>
      <c r="C6" s="192"/>
      <c r="D6" s="192"/>
      <c r="E6" s="192"/>
      <c r="F6" s="192"/>
      <c r="G6" s="192"/>
      <c r="H6" s="192"/>
      <c r="I6" s="192"/>
      <c r="J6" s="192"/>
      <c r="K6" s="192"/>
      <c r="L6" s="192"/>
      <c r="M6" s="192"/>
      <c r="N6" s="193"/>
    </row>
    <row r="7" spans="1:14" ht="17.25" customHeight="1">
      <c r="A7" s="5" t="s">
        <v>47</v>
      </c>
      <c r="B7" s="6"/>
      <c r="C7" s="6"/>
      <c r="D7" s="6"/>
      <c r="E7" s="6"/>
      <c r="F7" s="6"/>
      <c r="G7" s="6"/>
      <c r="H7" s="6"/>
      <c r="I7" s="6"/>
      <c r="J7" s="6"/>
      <c r="K7" s="6"/>
      <c r="L7" s="6"/>
      <c r="M7" s="6"/>
      <c r="N7" s="8"/>
    </row>
    <row r="8" spans="1:14" ht="51" customHeight="1">
      <c r="A8" s="191" t="s">
        <v>48</v>
      </c>
      <c r="B8" s="192"/>
      <c r="C8" s="192"/>
      <c r="D8" s="192"/>
      <c r="E8" s="192"/>
      <c r="F8" s="192"/>
      <c r="G8" s="192"/>
      <c r="H8" s="192"/>
      <c r="I8" s="192"/>
      <c r="J8" s="192"/>
      <c r="K8" s="192"/>
      <c r="L8" s="192"/>
      <c r="M8" s="192"/>
      <c r="N8" s="193"/>
    </row>
    <row r="9" spans="1:14" ht="36" customHeight="1">
      <c r="A9" s="191" t="s">
        <v>49</v>
      </c>
      <c r="B9" s="192"/>
      <c r="C9" s="192"/>
      <c r="D9" s="192"/>
      <c r="E9" s="192"/>
      <c r="F9" s="192"/>
      <c r="G9" s="192"/>
      <c r="H9" s="192"/>
      <c r="I9" s="192"/>
      <c r="J9" s="192"/>
      <c r="K9" s="192"/>
      <c r="L9" s="192"/>
      <c r="M9" s="192"/>
      <c r="N9" s="193"/>
    </row>
    <row r="10" spans="1:14" ht="30" customHeight="1">
      <c r="A10" s="191" t="s">
        <v>50</v>
      </c>
      <c r="B10" s="192"/>
      <c r="C10" s="192"/>
      <c r="D10" s="192"/>
      <c r="E10" s="192"/>
      <c r="F10" s="192"/>
      <c r="G10" s="192"/>
      <c r="H10" s="192"/>
      <c r="I10" s="192"/>
      <c r="J10" s="192"/>
      <c r="K10" s="192"/>
      <c r="L10" s="192"/>
      <c r="M10" s="192"/>
      <c r="N10" s="193"/>
    </row>
    <row r="11" spans="1:14" ht="18.75" customHeight="1">
      <c r="A11" s="191" t="s">
        <v>51</v>
      </c>
      <c r="B11" s="192"/>
      <c r="C11" s="192"/>
      <c r="D11" s="192"/>
      <c r="E11" s="192"/>
      <c r="F11" s="192"/>
      <c r="G11" s="192"/>
      <c r="H11" s="192"/>
      <c r="I11" s="192"/>
      <c r="J11" s="192"/>
      <c r="K11" s="192"/>
      <c r="L11" s="192"/>
      <c r="M11" s="192"/>
      <c r="N11" s="193"/>
    </row>
    <row r="12" spans="1:14">
      <c r="A12" s="188" t="s">
        <v>52</v>
      </c>
      <c r="B12" s="189"/>
      <c r="C12" s="189"/>
      <c r="D12" s="189"/>
      <c r="E12" s="189"/>
      <c r="F12" s="189"/>
      <c r="G12" s="189"/>
      <c r="H12" s="189"/>
      <c r="I12" s="189"/>
      <c r="J12" s="189"/>
      <c r="K12" s="189"/>
      <c r="L12" s="189"/>
      <c r="M12" s="189"/>
      <c r="N12" s="190"/>
    </row>
    <row r="13" spans="1:14">
      <c r="A13" s="7" t="s">
        <v>53</v>
      </c>
      <c r="N13" s="9"/>
    </row>
    <row r="14" spans="1:14" ht="117" customHeight="1">
      <c r="A14" s="194" t="s">
        <v>54</v>
      </c>
      <c r="B14" s="195"/>
      <c r="C14" s="195"/>
      <c r="D14" s="195"/>
      <c r="E14" s="195"/>
      <c r="F14" s="195"/>
      <c r="G14" s="195"/>
      <c r="H14" s="195"/>
      <c r="I14" s="195"/>
      <c r="J14" s="195"/>
      <c r="K14" s="195"/>
      <c r="L14" s="195"/>
      <c r="M14" s="195"/>
      <c r="N14" s="196"/>
    </row>
    <row r="15" spans="1:14" ht="28.5" customHeight="1">
      <c r="A15" s="197" t="s">
        <v>55</v>
      </c>
      <c r="B15" s="198"/>
      <c r="C15" s="198"/>
      <c r="D15" s="198"/>
      <c r="E15" s="198"/>
      <c r="F15" s="198"/>
      <c r="G15" s="198"/>
      <c r="H15" s="198"/>
      <c r="I15" s="198"/>
      <c r="J15" s="198"/>
      <c r="K15" s="198"/>
      <c r="L15" s="198"/>
      <c r="M15" s="198"/>
      <c r="N15" s="199"/>
    </row>
    <row r="16" spans="1:14" ht="120" customHeight="1">
      <c r="A16" s="200" t="s">
        <v>56</v>
      </c>
      <c r="B16" s="201"/>
      <c r="C16" s="201"/>
      <c r="D16" s="201"/>
      <c r="E16" s="201"/>
      <c r="F16" s="201"/>
      <c r="G16" s="201"/>
      <c r="H16" s="201"/>
      <c r="I16" s="201"/>
      <c r="J16" s="201"/>
      <c r="K16" s="201"/>
      <c r="L16" s="201"/>
      <c r="M16" s="201"/>
      <c r="N16" s="202"/>
    </row>
    <row r="17" spans="1:14" ht="13.5" customHeight="1">
      <c r="A17" s="191" t="s">
        <v>57</v>
      </c>
      <c r="B17" s="192"/>
      <c r="C17" s="192"/>
      <c r="D17" s="192"/>
      <c r="E17" s="192"/>
      <c r="F17" s="192"/>
      <c r="G17" s="192"/>
      <c r="H17" s="192"/>
      <c r="I17" s="192"/>
      <c r="J17" s="192"/>
      <c r="K17" s="192"/>
      <c r="L17" s="192"/>
      <c r="M17" s="192"/>
      <c r="N17" s="193"/>
    </row>
    <row r="18" spans="1:14" ht="15" customHeight="1">
      <c r="A18" s="191" t="s">
        <v>58</v>
      </c>
      <c r="B18" s="192"/>
      <c r="C18" s="192"/>
      <c r="D18" s="192"/>
      <c r="E18" s="192"/>
      <c r="F18" s="192"/>
      <c r="G18" s="192"/>
      <c r="H18" s="192"/>
      <c r="I18" s="192"/>
      <c r="J18" s="192"/>
      <c r="K18" s="192"/>
      <c r="L18" s="192"/>
      <c r="M18" s="192"/>
      <c r="N18" s="193"/>
    </row>
    <row r="19" spans="1:14" ht="49.5" customHeight="1">
      <c r="A19" s="191" t="s">
        <v>59</v>
      </c>
      <c r="B19" s="192"/>
      <c r="C19" s="192"/>
      <c r="D19" s="192"/>
      <c r="E19" s="192"/>
      <c r="F19" s="192"/>
      <c r="G19" s="192"/>
      <c r="H19" s="192"/>
      <c r="I19" s="192"/>
      <c r="J19" s="192"/>
      <c r="K19" s="192"/>
      <c r="L19" s="192"/>
      <c r="M19" s="192"/>
      <c r="N19" s="193"/>
    </row>
    <row r="20" spans="1:14">
      <c r="A20" s="188" t="s">
        <v>60</v>
      </c>
      <c r="B20" s="189"/>
      <c r="C20" s="189"/>
      <c r="D20" s="189"/>
      <c r="E20" s="189"/>
      <c r="F20" s="189"/>
      <c r="G20" s="189"/>
      <c r="H20" s="189"/>
      <c r="I20" s="189"/>
      <c r="J20" s="189"/>
      <c r="K20" s="189"/>
      <c r="L20" s="189"/>
      <c r="M20" s="189"/>
      <c r="N20" s="190"/>
    </row>
    <row r="21" spans="1:14" ht="77.25" customHeight="1">
      <c r="A21" s="185" t="s">
        <v>61</v>
      </c>
      <c r="B21" s="186"/>
      <c r="C21" s="186"/>
      <c r="D21" s="186"/>
      <c r="E21" s="186"/>
      <c r="F21" s="186"/>
      <c r="G21" s="186"/>
      <c r="H21" s="186"/>
      <c r="I21" s="186"/>
      <c r="J21" s="186"/>
      <c r="K21" s="186"/>
      <c r="L21" s="186"/>
      <c r="M21" s="186"/>
      <c r="N21" s="187"/>
    </row>
    <row r="22" spans="1:14">
      <c r="A22" s="188" t="s">
        <v>62</v>
      </c>
      <c r="B22" s="189"/>
      <c r="C22" s="189"/>
      <c r="D22" s="189"/>
      <c r="E22" s="189"/>
      <c r="F22" s="189"/>
      <c r="G22" s="189"/>
      <c r="H22" s="189"/>
      <c r="I22" s="189"/>
      <c r="J22" s="189"/>
      <c r="K22" s="189"/>
      <c r="L22" s="189"/>
      <c r="M22" s="189"/>
      <c r="N22" s="190"/>
    </row>
    <row r="23" spans="1:14" ht="51.75" customHeight="1">
      <c r="A23" s="185" t="s">
        <v>63</v>
      </c>
      <c r="B23" s="186"/>
      <c r="C23" s="186"/>
      <c r="D23" s="186"/>
      <c r="E23" s="186"/>
      <c r="F23" s="186"/>
      <c r="G23" s="186"/>
      <c r="H23" s="186"/>
      <c r="I23" s="186"/>
      <c r="J23" s="186"/>
      <c r="K23" s="186"/>
      <c r="L23" s="186"/>
      <c r="M23" s="186"/>
      <c r="N23" s="187"/>
    </row>
    <row r="24" spans="1:14">
      <c r="A24" s="188" t="s">
        <v>64</v>
      </c>
      <c r="B24" s="189"/>
      <c r="C24" s="189"/>
      <c r="D24" s="189"/>
      <c r="E24" s="189"/>
      <c r="F24" s="189"/>
      <c r="G24" s="189"/>
      <c r="H24" s="189"/>
      <c r="I24" s="189"/>
      <c r="J24" s="189"/>
      <c r="K24" s="189"/>
      <c r="L24" s="189"/>
      <c r="M24" s="189"/>
      <c r="N24" s="190"/>
    </row>
    <row r="25" spans="1:14" ht="14.25" customHeight="1">
      <c r="A25" s="185" t="s">
        <v>65</v>
      </c>
      <c r="B25" s="186"/>
      <c r="C25" s="186"/>
      <c r="D25" s="186"/>
      <c r="E25" s="186"/>
      <c r="F25" s="186"/>
      <c r="G25" s="186"/>
      <c r="H25" s="186"/>
      <c r="I25" s="186"/>
      <c r="J25" s="186"/>
      <c r="K25" s="186"/>
      <c r="L25" s="186"/>
      <c r="M25" s="186"/>
      <c r="N25" s="187"/>
    </row>
    <row r="26" spans="1:14">
      <c r="A26" s="188" t="s">
        <v>66</v>
      </c>
      <c r="B26" s="189"/>
      <c r="C26" s="189"/>
      <c r="D26" s="189"/>
      <c r="E26" s="189"/>
      <c r="F26" s="189"/>
      <c r="G26" s="189"/>
      <c r="H26" s="189"/>
      <c r="I26" s="189"/>
      <c r="J26" s="189"/>
      <c r="K26" s="189"/>
      <c r="L26" s="189"/>
      <c r="M26" s="189"/>
      <c r="N26" s="190"/>
    </row>
    <row r="27" spans="1:14" ht="63" customHeight="1">
      <c r="A27" s="185" t="s">
        <v>67</v>
      </c>
      <c r="B27" s="186"/>
      <c r="C27" s="186"/>
      <c r="D27" s="186"/>
      <c r="E27" s="186"/>
      <c r="F27" s="186"/>
      <c r="G27" s="186"/>
      <c r="H27" s="186"/>
      <c r="I27" s="186"/>
      <c r="J27" s="186"/>
      <c r="K27" s="186"/>
      <c r="L27" s="186"/>
      <c r="M27" s="186"/>
      <c r="N27" s="187"/>
    </row>
    <row r="28" spans="1:14">
      <c r="A28" s="188" t="s">
        <v>68</v>
      </c>
      <c r="B28" s="189"/>
      <c r="C28" s="189"/>
      <c r="D28" s="189"/>
      <c r="E28" s="189"/>
      <c r="F28" s="189"/>
      <c r="G28" s="189"/>
      <c r="H28" s="189"/>
      <c r="I28" s="189"/>
      <c r="J28" s="189"/>
      <c r="K28" s="189"/>
      <c r="L28" s="189"/>
      <c r="M28" s="189"/>
      <c r="N28" s="190"/>
    </row>
    <row r="29" spans="1:14" ht="17.25" customHeight="1">
      <c r="A29" s="185" t="s">
        <v>69</v>
      </c>
      <c r="B29" s="186"/>
      <c r="C29" s="186"/>
      <c r="D29" s="186"/>
      <c r="E29" s="186"/>
      <c r="F29" s="186"/>
      <c r="G29" s="186"/>
      <c r="H29" s="186"/>
      <c r="I29" s="186"/>
      <c r="J29" s="186"/>
      <c r="K29" s="186"/>
      <c r="L29" s="186"/>
      <c r="M29" s="186"/>
      <c r="N29" s="187"/>
    </row>
    <row r="30" spans="1:14" ht="36" customHeight="1">
      <c r="A30" s="185" t="s">
        <v>70</v>
      </c>
      <c r="B30" s="186"/>
      <c r="C30" s="186"/>
      <c r="D30" s="186"/>
      <c r="E30" s="186"/>
      <c r="F30" s="186"/>
      <c r="G30" s="186"/>
      <c r="H30" s="186"/>
      <c r="I30" s="186"/>
      <c r="J30" s="186"/>
      <c r="K30" s="186"/>
      <c r="L30" s="186"/>
      <c r="M30" s="186"/>
      <c r="N30" s="187"/>
    </row>
    <row r="31" spans="1:14">
      <c r="A31" s="188" t="s">
        <v>71</v>
      </c>
      <c r="B31" s="189"/>
      <c r="C31" s="189"/>
      <c r="D31" s="189"/>
      <c r="E31" s="189"/>
      <c r="F31" s="189"/>
      <c r="G31" s="189"/>
      <c r="H31" s="189"/>
      <c r="I31" s="189"/>
      <c r="J31" s="189"/>
      <c r="K31" s="189"/>
      <c r="L31" s="189"/>
      <c r="M31" s="189"/>
      <c r="N31" s="190"/>
    </row>
    <row r="32" spans="1:14">
      <c r="A32" s="188" t="s">
        <v>72</v>
      </c>
      <c r="B32" s="189"/>
      <c r="C32" s="189"/>
      <c r="D32" s="189"/>
      <c r="E32" s="189"/>
      <c r="F32" s="189"/>
      <c r="G32" s="189"/>
      <c r="H32" s="189"/>
      <c r="I32" s="189"/>
      <c r="J32" s="189"/>
      <c r="K32" s="189"/>
      <c r="L32" s="189"/>
      <c r="M32" s="189"/>
      <c r="N32" s="190"/>
    </row>
    <row r="33" spans="1:14" ht="34.5" customHeight="1">
      <c r="A33" s="185" t="s">
        <v>73</v>
      </c>
      <c r="B33" s="186"/>
      <c r="C33" s="186"/>
      <c r="D33" s="186"/>
      <c r="E33" s="186"/>
      <c r="F33" s="186"/>
      <c r="G33" s="186"/>
      <c r="H33" s="186"/>
      <c r="I33" s="186"/>
      <c r="J33" s="186"/>
      <c r="K33" s="186"/>
      <c r="L33" s="186"/>
      <c r="M33" s="186"/>
      <c r="N33" s="187"/>
    </row>
  </sheetData>
  <mergeCells count="30">
    <mergeCell ref="A2:N2"/>
    <mergeCell ref="A3:N3"/>
    <mergeCell ref="B4:N4"/>
    <mergeCell ref="A5:N5"/>
    <mergeCell ref="A6:N6"/>
    <mergeCell ref="A8:N8"/>
    <mergeCell ref="A9:N9"/>
    <mergeCell ref="A10:N10"/>
    <mergeCell ref="A11:N11"/>
    <mergeCell ref="A12:N12"/>
    <mergeCell ref="A14:N14"/>
    <mergeCell ref="A15:N15"/>
    <mergeCell ref="A16:N16"/>
    <mergeCell ref="A17:N17"/>
    <mergeCell ref="A18:N18"/>
    <mergeCell ref="A19:N19"/>
    <mergeCell ref="A20:N20"/>
    <mergeCell ref="A21:N21"/>
    <mergeCell ref="A22:N22"/>
    <mergeCell ref="A23:N23"/>
    <mergeCell ref="A24:N24"/>
    <mergeCell ref="A25:N25"/>
    <mergeCell ref="A26:N26"/>
    <mergeCell ref="A27:N27"/>
    <mergeCell ref="A28:N28"/>
    <mergeCell ref="A29:N29"/>
    <mergeCell ref="A30:N30"/>
    <mergeCell ref="A31:N31"/>
    <mergeCell ref="A32:N32"/>
    <mergeCell ref="A33:N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79"/>
  <sheetViews>
    <sheetView showGridLines="0" tabSelected="1" zoomScale="90" zoomScaleNormal="90" zoomScaleSheetLayoutView="90" workbookViewId="0">
      <selection activeCell="A2" sqref="A2:I2"/>
    </sheetView>
  </sheetViews>
  <sheetFormatPr defaultColWidth="9.109375" defaultRowHeight="13.8"/>
  <cols>
    <col min="1" max="1" width="6.33203125" style="54" customWidth="1"/>
    <col min="2" max="2" width="45.5546875" style="115" customWidth="1"/>
    <col min="3" max="3" width="9.33203125" style="54" customWidth="1"/>
    <col min="4" max="4" width="11.109375" style="27" customWidth="1"/>
    <col min="5" max="5" width="13" style="54" customWidth="1"/>
    <col min="6" max="6" width="15.109375" style="27" customWidth="1"/>
    <col min="7" max="7" width="57.33203125" style="115" customWidth="1"/>
    <col min="8" max="8" width="9.109375" style="27"/>
    <col min="9" max="9" width="11" style="27" customWidth="1"/>
    <col min="10" max="10" width="10.6640625" style="136" customWidth="1"/>
    <col min="11" max="11" width="13.109375" style="27" customWidth="1"/>
    <col min="12" max="16384" width="9.109375" style="27"/>
  </cols>
  <sheetData>
    <row r="1" spans="1:11">
      <c r="A1" s="208"/>
      <c r="B1" s="208"/>
      <c r="C1" s="208"/>
      <c r="D1" s="208"/>
      <c r="E1" s="208"/>
      <c r="F1" s="208"/>
      <c r="G1" s="208"/>
      <c r="H1" s="208"/>
      <c r="I1" s="208"/>
      <c r="J1" s="208"/>
      <c r="K1" s="51"/>
    </row>
    <row r="2" spans="1:11">
      <c r="A2" s="208" t="s">
        <v>233</v>
      </c>
      <c r="B2" s="208"/>
      <c r="C2" s="208"/>
      <c r="D2" s="208"/>
      <c r="E2" s="208"/>
      <c r="F2" s="208"/>
      <c r="G2" s="208"/>
      <c r="H2" s="208"/>
      <c r="I2" s="208"/>
    </row>
    <row r="3" spans="1:11">
      <c r="A3" s="209" t="s">
        <v>122</v>
      </c>
      <c r="B3" s="209"/>
      <c r="C3" s="209"/>
      <c r="D3" s="209"/>
      <c r="E3" s="209"/>
      <c r="F3" s="209"/>
      <c r="G3" s="209"/>
      <c r="H3" s="209"/>
      <c r="I3" s="209"/>
      <c r="J3" s="209"/>
      <c r="K3" s="209"/>
    </row>
    <row r="4" spans="1:11">
      <c r="A4" s="209"/>
      <c r="B4" s="209"/>
      <c r="C4" s="209"/>
      <c r="D4" s="209"/>
      <c r="E4" s="209"/>
      <c r="F4" s="209"/>
      <c r="G4" s="209"/>
      <c r="H4" s="209"/>
      <c r="I4" s="209"/>
      <c r="J4" s="209"/>
      <c r="K4" s="209"/>
    </row>
    <row r="5" spans="1:11" s="54" customFormat="1" ht="69">
      <c r="A5" s="52" t="s">
        <v>123</v>
      </c>
      <c r="B5" s="52" t="s">
        <v>74</v>
      </c>
      <c r="C5" s="52" t="s">
        <v>75</v>
      </c>
      <c r="D5" s="53" t="s">
        <v>94</v>
      </c>
      <c r="E5" s="53" t="s">
        <v>98</v>
      </c>
      <c r="F5" s="53" t="s">
        <v>99</v>
      </c>
      <c r="G5" s="52" t="s">
        <v>76</v>
      </c>
      <c r="H5" s="52" t="s">
        <v>119</v>
      </c>
      <c r="I5" s="53" t="s">
        <v>77</v>
      </c>
      <c r="J5" s="52" t="s">
        <v>100</v>
      </c>
      <c r="K5" s="53" t="s">
        <v>101</v>
      </c>
    </row>
    <row r="6" spans="1:11">
      <c r="A6" s="38"/>
      <c r="B6" s="55" t="s">
        <v>106</v>
      </c>
      <c r="C6" s="25"/>
      <c r="D6" s="56"/>
      <c r="E6" s="34"/>
      <c r="F6" s="56"/>
      <c r="G6" s="23"/>
      <c r="H6" s="24"/>
      <c r="I6" s="56"/>
      <c r="J6" s="137"/>
      <c r="K6" s="56"/>
    </row>
    <row r="7" spans="1:11" ht="28.2" customHeight="1">
      <c r="A7" s="38">
        <v>1</v>
      </c>
      <c r="B7" s="57" t="s">
        <v>174</v>
      </c>
      <c r="C7" s="130"/>
      <c r="D7" s="34"/>
      <c r="E7" s="34"/>
      <c r="F7" s="34"/>
      <c r="G7" s="23"/>
      <c r="H7" s="24"/>
      <c r="I7" s="56"/>
      <c r="J7" s="137"/>
      <c r="K7" s="56"/>
    </row>
    <row r="8" spans="1:11" ht="14.4">
      <c r="A8" s="38">
        <v>2</v>
      </c>
      <c r="B8" s="58" t="s">
        <v>175</v>
      </c>
      <c r="C8" s="133" t="s">
        <v>78</v>
      </c>
      <c r="D8" s="69">
        <v>2</v>
      </c>
      <c r="E8" s="69">
        <v>200</v>
      </c>
      <c r="F8" s="69">
        <f>D8*E8</f>
        <v>400</v>
      </c>
      <c r="G8" s="119" t="s">
        <v>154</v>
      </c>
      <c r="H8" s="120" t="s">
        <v>78</v>
      </c>
      <c r="I8" s="120">
        <v>2</v>
      </c>
      <c r="J8" s="135">
        <v>288.75</v>
      </c>
      <c r="K8" s="121">
        <f>J8*I8</f>
        <v>577.5</v>
      </c>
    </row>
    <row r="9" spans="1:11" ht="14.4">
      <c r="A9" s="38">
        <v>3</v>
      </c>
      <c r="B9" s="58" t="s">
        <v>204</v>
      </c>
      <c r="C9" s="130" t="s">
        <v>78</v>
      </c>
      <c r="D9" s="34">
        <v>1</v>
      </c>
      <c r="E9" s="34">
        <v>150</v>
      </c>
      <c r="F9" s="69">
        <f t="shared" ref="F9:F20" si="0">D9*E9</f>
        <v>150</v>
      </c>
      <c r="G9" s="119" t="s">
        <v>155</v>
      </c>
      <c r="H9" s="120" t="s">
        <v>78</v>
      </c>
      <c r="I9" s="120">
        <v>1</v>
      </c>
      <c r="J9" s="135">
        <v>348.34</v>
      </c>
      <c r="K9" s="121">
        <f t="shared" ref="K9:K10" si="1">J9*I9</f>
        <v>348.34</v>
      </c>
    </row>
    <row r="10" spans="1:11" ht="27.6">
      <c r="A10" s="38">
        <v>4</v>
      </c>
      <c r="B10" s="44" t="s">
        <v>177</v>
      </c>
      <c r="C10" s="130" t="s">
        <v>137</v>
      </c>
      <c r="D10" s="34">
        <v>1</v>
      </c>
      <c r="E10" s="34">
        <v>500</v>
      </c>
      <c r="F10" s="69">
        <f t="shared" si="0"/>
        <v>500</v>
      </c>
      <c r="G10" s="119" t="s">
        <v>156</v>
      </c>
      <c r="H10" s="120" t="s">
        <v>78</v>
      </c>
      <c r="I10" s="120">
        <v>2</v>
      </c>
      <c r="J10" s="135">
        <v>98</v>
      </c>
      <c r="K10" s="121">
        <f t="shared" si="1"/>
        <v>196</v>
      </c>
    </row>
    <row r="11" spans="1:11" ht="27.6">
      <c r="A11" s="38">
        <v>5</v>
      </c>
      <c r="B11" s="57" t="s">
        <v>176</v>
      </c>
      <c r="C11" s="130"/>
      <c r="D11" s="34"/>
      <c r="E11" s="34"/>
      <c r="F11" s="69">
        <f t="shared" si="0"/>
        <v>0</v>
      </c>
      <c r="G11" s="23"/>
      <c r="H11" s="24"/>
      <c r="I11" s="56"/>
      <c r="J11" s="137"/>
      <c r="K11" s="56"/>
    </row>
    <row r="12" spans="1:11">
      <c r="A12" s="38">
        <v>6</v>
      </c>
      <c r="B12" s="44" t="s">
        <v>162</v>
      </c>
      <c r="C12" s="130" t="s">
        <v>78</v>
      </c>
      <c r="D12" s="34">
        <v>10</v>
      </c>
      <c r="E12" s="34">
        <v>100</v>
      </c>
      <c r="F12" s="69">
        <f t="shared" si="0"/>
        <v>1000</v>
      </c>
      <c r="G12" s="23"/>
      <c r="H12" s="24"/>
      <c r="I12" s="56"/>
      <c r="J12" s="137"/>
      <c r="K12" s="56"/>
    </row>
    <row r="13" spans="1:11" ht="27.6">
      <c r="A13" s="38">
        <v>7</v>
      </c>
      <c r="B13" s="44" t="s">
        <v>178</v>
      </c>
      <c r="C13" s="130" t="s">
        <v>136</v>
      </c>
      <c r="D13" s="34">
        <v>43.5</v>
      </c>
      <c r="E13" s="34">
        <v>150</v>
      </c>
      <c r="F13" s="69">
        <f t="shared" si="0"/>
        <v>6525</v>
      </c>
      <c r="G13" s="23"/>
      <c r="H13" s="24"/>
      <c r="I13" s="56"/>
      <c r="J13" s="137"/>
      <c r="K13" s="56"/>
    </row>
    <row r="14" spans="1:11">
      <c r="A14" s="38">
        <v>8</v>
      </c>
      <c r="B14" s="44" t="s">
        <v>179</v>
      </c>
      <c r="C14" s="130" t="s">
        <v>78</v>
      </c>
      <c r="D14" s="34">
        <v>9</v>
      </c>
      <c r="E14" s="34">
        <v>54</v>
      </c>
      <c r="F14" s="69">
        <f t="shared" si="0"/>
        <v>486</v>
      </c>
      <c r="G14" s="23"/>
      <c r="H14" s="24"/>
      <c r="I14" s="56"/>
      <c r="J14" s="137"/>
      <c r="K14" s="56"/>
    </row>
    <row r="15" spans="1:11" ht="27.6">
      <c r="A15" s="38">
        <v>9</v>
      </c>
      <c r="B15" s="44" t="s">
        <v>180</v>
      </c>
      <c r="C15" s="130" t="s">
        <v>78</v>
      </c>
      <c r="D15" s="34">
        <v>1</v>
      </c>
      <c r="E15" s="34">
        <v>100</v>
      </c>
      <c r="F15" s="69">
        <f t="shared" si="0"/>
        <v>100</v>
      </c>
      <c r="G15" s="23"/>
      <c r="H15" s="24"/>
      <c r="I15" s="56"/>
      <c r="J15" s="137"/>
      <c r="K15" s="56"/>
    </row>
    <row r="16" spans="1:11" ht="27.6">
      <c r="A16" s="38">
        <v>10</v>
      </c>
      <c r="B16" s="44" t="s">
        <v>129</v>
      </c>
      <c r="C16" s="43" t="s">
        <v>117</v>
      </c>
      <c r="D16" s="59">
        <v>8.1999999999999993</v>
      </c>
      <c r="E16" s="36">
        <v>100</v>
      </c>
      <c r="F16" s="69">
        <f t="shared" si="0"/>
        <v>819.99999999999989</v>
      </c>
      <c r="G16" s="27"/>
      <c r="H16" s="24"/>
      <c r="I16" s="56"/>
      <c r="J16" s="137"/>
      <c r="K16" s="56"/>
    </row>
    <row r="17" spans="1:13" ht="27.6">
      <c r="A17" s="38">
        <v>11</v>
      </c>
      <c r="B17" s="75" t="s">
        <v>230</v>
      </c>
      <c r="C17" s="29" t="s">
        <v>136</v>
      </c>
      <c r="D17" s="72">
        <v>5.75</v>
      </c>
      <c r="E17" s="37">
        <v>100</v>
      </c>
      <c r="F17" s="69">
        <f t="shared" si="0"/>
        <v>575</v>
      </c>
      <c r="G17" s="23"/>
      <c r="H17" s="24"/>
      <c r="I17" s="56"/>
      <c r="J17" s="137"/>
      <c r="K17" s="56"/>
    </row>
    <row r="18" spans="1:13">
      <c r="A18" s="38">
        <v>12</v>
      </c>
      <c r="B18" s="57" t="s">
        <v>145</v>
      </c>
      <c r="C18" s="130"/>
      <c r="D18" s="34"/>
      <c r="E18" s="34"/>
      <c r="F18" s="69"/>
      <c r="G18" s="23"/>
      <c r="H18" s="24"/>
      <c r="I18" s="56"/>
      <c r="J18" s="137"/>
      <c r="K18" s="56"/>
    </row>
    <row r="19" spans="1:13">
      <c r="A19" s="38">
        <v>13</v>
      </c>
      <c r="B19" s="44"/>
      <c r="C19" s="40"/>
      <c r="D19" s="35"/>
      <c r="E19" s="36"/>
      <c r="F19" s="69"/>
      <c r="G19" s="119"/>
      <c r="H19" s="120"/>
      <c r="I19" s="120"/>
      <c r="J19" s="135"/>
      <c r="K19" s="121"/>
    </row>
    <row r="20" spans="1:13">
      <c r="A20" s="38">
        <v>14</v>
      </c>
      <c r="B20" s="44" t="s">
        <v>232</v>
      </c>
      <c r="C20" s="43" t="s">
        <v>82</v>
      </c>
      <c r="D20" s="35">
        <v>21</v>
      </c>
      <c r="E20" s="36">
        <v>145</v>
      </c>
      <c r="F20" s="69">
        <f t="shared" si="0"/>
        <v>3045</v>
      </c>
      <c r="G20" s="60"/>
      <c r="H20" s="21"/>
      <c r="I20" s="21"/>
      <c r="J20" s="138"/>
      <c r="K20" s="21"/>
    </row>
    <row r="21" spans="1:13">
      <c r="A21" s="38">
        <v>15</v>
      </c>
      <c r="B21" s="39"/>
      <c r="C21" s="43"/>
      <c r="D21" s="35"/>
      <c r="E21" s="36"/>
      <c r="F21" s="37"/>
      <c r="G21" s="60"/>
      <c r="H21" s="21"/>
      <c r="I21" s="21"/>
      <c r="J21" s="138"/>
      <c r="K21" s="21"/>
    </row>
    <row r="22" spans="1:13" ht="27.6">
      <c r="A22" s="38">
        <v>16</v>
      </c>
      <c r="B22" s="61" t="s">
        <v>108</v>
      </c>
      <c r="C22" s="62"/>
      <c r="D22" s="63"/>
      <c r="E22" s="63"/>
      <c r="F22" s="63">
        <f>SUM(F6:F21)</f>
        <v>13601</v>
      </c>
      <c r="G22" s="61" t="s">
        <v>107</v>
      </c>
      <c r="H22" s="64"/>
      <c r="I22" s="63"/>
      <c r="J22" s="63"/>
      <c r="K22" s="65">
        <f>SUM(K6:K21)</f>
        <v>1121.8399999999999</v>
      </c>
    </row>
    <row r="23" spans="1:13">
      <c r="A23" s="38">
        <v>17</v>
      </c>
      <c r="B23" s="55" t="s">
        <v>118</v>
      </c>
      <c r="C23" s="66"/>
      <c r="D23" s="37"/>
      <c r="E23" s="37"/>
      <c r="F23" s="37"/>
      <c r="G23" s="67"/>
      <c r="H23" s="68"/>
      <c r="I23" s="68"/>
      <c r="J23" s="68"/>
      <c r="K23" s="69"/>
      <c r="L23" s="70"/>
      <c r="M23" s="70"/>
    </row>
    <row r="24" spans="1:13">
      <c r="A24" s="38">
        <v>18</v>
      </c>
      <c r="B24" s="23" t="s">
        <v>111</v>
      </c>
      <c r="C24" s="25" t="s">
        <v>120</v>
      </c>
      <c r="D24" s="71">
        <v>8.1999999999999993</v>
      </c>
      <c r="E24" s="36">
        <v>100</v>
      </c>
      <c r="F24" s="37">
        <f>D24*E24</f>
        <v>819.99999999999989</v>
      </c>
      <c r="G24" s="45" t="s">
        <v>166</v>
      </c>
      <c r="H24" s="30" t="s">
        <v>78</v>
      </c>
      <c r="I24" s="37">
        <v>9</v>
      </c>
      <c r="J24" s="59" t="s">
        <v>148</v>
      </c>
      <c r="K24" s="34">
        <v>0</v>
      </c>
      <c r="L24" s="70"/>
      <c r="M24" s="70"/>
    </row>
    <row r="25" spans="1:13">
      <c r="A25" s="38">
        <v>19</v>
      </c>
      <c r="B25" s="23"/>
      <c r="C25" s="25"/>
      <c r="D25" s="37"/>
      <c r="E25" s="38"/>
      <c r="F25" s="37"/>
      <c r="G25" s="45" t="s">
        <v>112</v>
      </c>
      <c r="H25" s="30" t="s">
        <v>78</v>
      </c>
      <c r="I25" s="37">
        <v>1</v>
      </c>
      <c r="J25" s="71">
        <v>25</v>
      </c>
      <c r="K25" s="34">
        <f>J25*I25</f>
        <v>25</v>
      </c>
      <c r="L25" s="70"/>
      <c r="M25" s="70"/>
    </row>
    <row r="26" spans="1:13">
      <c r="A26" s="38">
        <v>20</v>
      </c>
      <c r="B26" s="23"/>
      <c r="C26" s="25"/>
      <c r="D26" s="28"/>
      <c r="E26" s="37"/>
      <c r="F26" s="37"/>
      <c r="G26" s="45" t="s">
        <v>113</v>
      </c>
      <c r="H26" s="30" t="s">
        <v>78</v>
      </c>
      <c r="I26" s="37">
        <v>1</v>
      </c>
      <c r="J26" s="71">
        <v>25</v>
      </c>
      <c r="K26" s="34">
        <f t="shared" ref="K26:K62" si="2">J26*I26</f>
        <v>25</v>
      </c>
      <c r="L26" s="70"/>
      <c r="M26" s="70"/>
    </row>
    <row r="27" spans="1:13">
      <c r="A27" s="38">
        <v>21</v>
      </c>
      <c r="B27" s="23"/>
      <c r="C27" s="25"/>
      <c r="D27" s="37"/>
      <c r="E27" s="38"/>
      <c r="F27" s="37"/>
      <c r="G27" s="45" t="s">
        <v>114</v>
      </c>
      <c r="H27" s="30" t="s">
        <v>78</v>
      </c>
      <c r="I27" s="37">
        <v>1</v>
      </c>
      <c r="J27" s="71">
        <v>25</v>
      </c>
      <c r="K27" s="34">
        <f t="shared" si="2"/>
        <v>25</v>
      </c>
      <c r="L27" s="70"/>
      <c r="M27" s="70"/>
    </row>
    <row r="28" spans="1:13">
      <c r="A28" s="38">
        <v>22</v>
      </c>
      <c r="B28" s="23"/>
      <c r="C28" s="29"/>
      <c r="D28" s="37"/>
      <c r="E28" s="38"/>
      <c r="F28" s="37"/>
      <c r="G28" s="45" t="s">
        <v>115</v>
      </c>
      <c r="H28" s="30" t="s">
        <v>116</v>
      </c>
      <c r="I28" s="37">
        <v>1</v>
      </c>
      <c r="J28" s="71">
        <v>35</v>
      </c>
      <c r="K28" s="34">
        <f t="shared" si="2"/>
        <v>35</v>
      </c>
      <c r="L28" s="70"/>
      <c r="M28" s="70"/>
    </row>
    <row r="29" spans="1:13" ht="27.6">
      <c r="A29" s="38">
        <v>23</v>
      </c>
      <c r="B29" s="42" t="s">
        <v>181</v>
      </c>
      <c r="C29" s="43" t="s">
        <v>82</v>
      </c>
      <c r="D29" s="37">
        <v>21</v>
      </c>
      <c r="E29" s="37">
        <v>398</v>
      </c>
      <c r="F29" s="37">
        <f>D29*E29</f>
        <v>8358</v>
      </c>
      <c r="G29" s="48" t="s">
        <v>157</v>
      </c>
      <c r="H29" s="49" t="s">
        <v>78</v>
      </c>
      <c r="I29" s="21">
        <v>6</v>
      </c>
      <c r="J29" s="59">
        <v>443.33</v>
      </c>
      <c r="K29" s="34">
        <f t="shared" si="2"/>
        <v>2659.98</v>
      </c>
      <c r="L29" s="70"/>
      <c r="M29" s="70"/>
    </row>
    <row r="30" spans="1:13">
      <c r="A30" s="38">
        <v>24</v>
      </c>
      <c r="B30" s="42"/>
      <c r="C30" s="43"/>
      <c r="D30" s="37"/>
      <c r="E30" s="38"/>
      <c r="F30" s="37"/>
      <c r="G30" s="48" t="s">
        <v>201</v>
      </c>
      <c r="H30" s="49" t="s">
        <v>78</v>
      </c>
      <c r="I30" s="50">
        <v>17</v>
      </c>
      <c r="J30" s="59">
        <v>125.84</v>
      </c>
      <c r="K30" s="34">
        <f t="shared" si="2"/>
        <v>2139.2800000000002</v>
      </c>
      <c r="L30" s="70"/>
      <c r="M30" s="70"/>
    </row>
    <row r="31" spans="1:13">
      <c r="A31" s="38">
        <v>25</v>
      </c>
      <c r="B31" s="42"/>
      <c r="C31" s="43"/>
      <c r="D31" s="37"/>
      <c r="E31" s="38"/>
      <c r="F31" s="37"/>
      <c r="G31" s="48" t="s">
        <v>203</v>
      </c>
      <c r="H31" s="49" t="s">
        <v>78</v>
      </c>
      <c r="I31" s="50">
        <v>7</v>
      </c>
      <c r="J31" s="59">
        <v>80.84</v>
      </c>
      <c r="K31" s="34">
        <f t="shared" si="2"/>
        <v>565.88</v>
      </c>
      <c r="L31" s="70"/>
      <c r="M31" s="70"/>
    </row>
    <row r="32" spans="1:13">
      <c r="A32" s="38">
        <v>26</v>
      </c>
      <c r="B32" s="42"/>
      <c r="C32" s="43"/>
      <c r="D32" s="37"/>
      <c r="E32" s="38"/>
      <c r="F32" s="37"/>
      <c r="G32" s="48" t="s">
        <v>139</v>
      </c>
      <c r="H32" s="49" t="s">
        <v>78</v>
      </c>
      <c r="I32" s="50">
        <v>2</v>
      </c>
      <c r="J32" s="59">
        <v>20.83</v>
      </c>
      <c r="K32" s="34">
        <f t="shared" si="2"/>
        <v>41.66</v>
      </c>
      <c r="L32" s="70"/>
      <c r="M32" s="70"/>
    </row>
    <row r="33" spans="1:13">
      <c r="A33" s="38">
        <v>27</v>
      </c>
      <c r="B33" s="42"/>
      <c r="C33" s="43"/>
      <c r="D33" s="37"/>
      <c r="E33" s="38"/>
      <c r="F33" s="37"/>
      <c r="G33" s="45" t="s">
        <v>115</v>
      </c>
      <c r="H33" s="30" t="s">
        <v>116</v>
      </c>
      <c r="I33" s="37">
        <v>5</v>
      </c>
      <c r="J33" s="71">
        <v>35</v>
      </c>
      <c r="K33" s="34">
        <f t="shared" si="2"/>
        <v>175</v>
      </c>
      <c r="L33" s="70"/>
      <c r="M33" s="70"/>
    </row>
    <row r="34" spans="1:13">
      <c r="A34" s="38">
        <v>28</v>
      </c>
      <c r="B34" s="42"/>
      <c r="C34" s="43"/>
      <c r="D34" s="37"/>
      <c r="E34" s="38"/>
      <c r="F34" s="37"/>
      <c r="G34" s="45" t="s">
        <v>202</v>
      </c>
      <c r="H34" s="30" t="s">
        <v>116</v>
      </c>
      <c r="I34" s="37">
        <v>7</v>
      </c>
      <c r="J34" s="71">
        <v>73.34</v>
      </c>
      <c r="K34" s="34">
        <f t="shared" si="2"/>
        <v>513.38</v>
      </c>
      <c r="L34" s="70"/>
      <c r="M34" s="70"/>
    </row>
    <row r="35" spans="1:13" ht="27.6">
      <c r="A35" s="38">
        <v>29</v>
      </c>
      <c r="B35" s="42"/>
      <c r="C35" s="43"/>
      <c r="D35" s="37"/>
      <c r="E35" s="38"/>
      <c r="F35" s="37"/>
      <c r="G35" s="45" t="s">
        <v>140</v>
      </c>
      <c r="H35" s="30" t="s">
        <v>116</v>
      </c>
      <c r="I35" s="37">
        <v>2</v>
      </c>
      <c r="J35" s="71">
        <v>34.83</v>
      </c>
      <c r="K35" s="34">
        <f t="shared" si="2"/>
        <v>69.66</v>
      </c>
      <c r="L35" s="70"/>
      <c r="M35" s="70"/>
    </row>
    <row r="36" spans="1:13" ht="34.5" customHeight="1">
      <c r="A36" s="38">
        <v>30</v>
      </c>
      <c r="B36" s="42"/>
      <c r="C36" s="43"/>
      <c r="D36" s="37"/>
      <c r="E36" s="38"/>
      <c r="F36" s="37"/>
      <c r="G36" s="48" t="s">
        <v>170</v>
      </c>
      <c r="H36" s="49" t="s">
        <v>78</v>
      </c>
      <c r="I36" s="50">
        <v>1</v>
      </c>
      <c r="J36" s="59">
        <v>41.29</v>
      </c>
      <c r="K36" s="34">
        <f t="shared" si="2"/>
        <v>41.29</v>
      </c>
      <c r="L36" s="70"/>
      <c r="M36" s="70"/>
    </row>
    <row r="37" spans="1:13" ht="34.5" customHeight="1">
      <c r="A37" s="38">
        <v>31</v>
      </c>
      <c r="B37" s="42" t="s">
        <v>183</v>
      </c>
      <c r="C37" s="43" t="s">
        <v>136</v>
      </c>
      <c r="D37" s="37">
        <v>3.3</v>
      </c>
      <c r="E37" s="38">
        <v>442</v>
      </c>
      <c r="F37" s="37">
        <f>D37*E37</f>
        <v>1458.6</v>
      </c>
      <c r="G37" s="48" t="s">
        <v>157</v>
      </c>
      <c r="H37" s="49" t="s">
        <v>78</v>
      </c>
      <c r="I37" s="21">
        <v>1</v>
      </c>
      <c r="J37" s="59">
        <v>443.33</v>
      </c>
      <c r="K37" s="34">
        <f t="shared" si="2"/>
        <v>443.33</v>
      </c>
      <c r="L37" s="70"/>
      <c r="M37" s="70"/>
    </row>
    <row r="38" spans="1:13" ht="34.5" customHeight="1">
      <c r="A38" s="38">
        <v>32</v>
      </c>
      <c r="B38" s="42"/>
      <c r="C38" s="43"/>
      <c r="D38" s="37"/>
      <c r="E38" s="38"/>
      <c r="F38" s="37"/>
      <c r="G38" s="45" t="s">
        <v>182</v>
      </c>
      <c r="H38" s="30" t="s">
        <v>116</v>
      </c>
      <c r="I38" s="37">
        <v>1</v>
      </c>
      <c r="J38" s="71">
        <v>45</v>
      </c>
      <c r="K38" s="34">
        <f t="shared" si="2"/>
        <v>45</v>
      </c>
      <c r="L38" s="70"/>
      <c r="M38" s="70"/>
    </row>
    <row r="39" spans="1:13" ht="34.5" customHeight="1">
      <c r="A39" s="38">
        <v>33</v>
      </c>
      <c r="B39" s="42"/>
      <c r="C39" s="43"/>
      <c r="D39" s="37"/>
      <c r="E39" s="38"/>
      <c r="F39" s="37"/>
      <c r="G39" s="48" t="s">
        <v>184</v>
      </c>
      <c r="H39" s="49" t="s">
        <v>78</v>
      </c>
      <c r="I39" s="50">
        <v>2</v>
      </c>
      <c r="J39" s="59">
        <v>89.17</v>
      </c>
      <c r="K39" s="34">
        <f t="shared" si="2"/>
        <v>178.34</v>
      </c>
      <c r="L39" s="70"/>
      <c r="M39" s="70"/>
    </row>
    <row r="40" spans="1:13" ht="34.5" customHeight="1">
      <c r="A40" s="38">
        <v>34</v>
      </c>
      <c r="B40" s="42"/>
      <c r="C40" s="43"/>
      <c r="D40" s="37"/>
      <c r="E40" s="38"/>
      <c r="F40" s="37"/>
      <c r="G40" s="48" t="s">
        <v>185</v>
      </c>
      <c r="H40" s="49" t="s">
        <v>78</v>
      </c>
      <c r="I40" s="50">
        <v>1</v>
      </c>
      <c r="J40" s="59">
        <v>220</v>
      </c>
      <c r="K40" s="34">
        <f t="shared" si="2"/>
        <v>220</v>
      </c>
      <c r="L40" s="70"/>
      <c r="M40" s="70"/>
    </row>
    <row r="41" spans="1:13" ht="27.6">
      <c r="A41" s="38">
        <v>35</v>
      </c>
      <c r="B41" s="42" t="s">
        <v>186</v>
      </c>
      <c r="C41" s="43" t="s">
        <v>136</v>
      </c>
      <c r="D41" s="35">
        <v>43.5</v>
      </c>
      <c r="E41" s="37">
        <v>300</v>
      </c>
      <c r="F41" s="37">
        <f>D41*E41</f>
        <v>13050</v>
      </c>
      <c r="G41" s="48" t="s">
        <v>190</v>
      </c>
      <c r="H41" s="49" t="s">
        <v>136</v>
      </c>
      <c r="I41" s="50">
        <f>D41</f>
        <v>43.5</v>
      </c>
      <c r="J41" s="59" t="s">
        <v>148</v>
      </c>
      <c r="K41" s="34">
        <v>0</v>
      </c>
      <c r="L41" s="70"/>
      <c r="M41" s="70"/>
    </row>
    <row r="42" spans="1:13">
      <c r="A42" s="38">
        <v>36</v>
      </c>
      <c r="B42" s="42"/>
      <c r="C42" s="43"/>
      <c r="D42" s="35"/>
      <c r="E42" s="37"/>
      <c r="F42" s="37"/>
      <c r="G42" s="48" t="s">
        <v>188</v>
      </c>
      <c r="H42" s="49" t="s">
        <v>78</v>
      </c>
      <c r="I42" s="50">
        <v>15</v>
      </c>
      <c r="J42" s="59">
        <v>50</v>
      </c>
      <c r="K42" s="34">
        <f t="shared" si="2"/>
        <v>750</v>
      </c>
      <c r="L42" s="70"/>
      <c r="M42" s="70"/>
    </row>
    <row r="43" spans="1:13">
      <c r="A43" s="38">
        <v>37</v>
      </c>
      <c r="B43" s="42"/>
      <c r="C43" s="43"/>
      <c r="D43" s="35"/>
      <c r="E43" s="37"/>
      <c r="F43" s="37"/>
      <c r="G43" s="48" t="s">
        <v>189</v>
      </c>
      <c r="H43" s="49" t="s">
        <v>78</v>
      </c>
      <c r="I43" s="50">
        <v>10</v>
      </c>
      <c r="J43" s="59">
        <v>25</v>
      </c>
      <c r="K43" s="34">
        <f t="shared" si="2"/>
        <v>250</v>
      </c>
      <c r="L43" s="70"/>
      <c r="M43" s="70"/>
    </row>
    <row r="44" spans="1:13">
      <c r="A44" s="38">
        <v>38</v>
      </c>
      <c r="B44" s="42"/>
      <c r="C44" s="43"/>
      <c r="D44" s="35"/>
      <c r="E44" s="37"/>
      <c r="F44" s="37"/>
      <c r="G44" s="48" t="s">
        <v>191</v>
      </c>
      <c r="H44" s="49" t="s">
        <v>78</v>
      </c>
      <c r="I44" s="50">
        <v>3</v>
      </c>
      <c r="J44" s="59">
        <v>140</v>
      </c>
      <c r="K44" s="34">
        <f t="shared" si="2"/>
        <v>420</v>
      </c>
      <c r="L44" s="70"/>
      <c r="M44" s="70"/>
    </row>
    <row r="45" spans="1:13">
      <c r="A45" s="38">
        <v>39</v>
      </c>
      <c r="B45" s="42"/>
      <c r="C45" s="43"/>
      <c r="D45" s="35"/>
      <c r="E45" s="37"/>
      <c r="F45" s="37"/>
      <c r="G45" s="48" t="s">
        <v>192</v>
      </c>
      <c r="H45" s="49" t="s">
        <v>78</v>
      </c>
      <c r="I45" s="50">
        <v>5</v>
      </c>
      <c r="J45" s="59">
        <v>20</v>
      </c>
      <c r="K45" s="34">
        <f t="shared" si="2"/>
        <v>100</v>
      </c>
      <c r="L45" s="70"/>
      <c r="M45" s="70"/>
    </row>
    <row r="46" spans="1:13" ht="27.6">
      <c r="A46" s="38">
        <v>40</v>
      </c>
      <c r="B46" s="42"/>
      <c r="C46" s="43"/>
      <c r="D46" s="35"/>
      <c r="E46" s="37"/>
      <c r="F46" s="37"/>
      <c r="G46" s="48" t="s">
        <v>193</v>
      </c>
      <c r="H46" s="49" t="s">
        <v>78</v>
      </c>
      <c r="I46" s="50">
        <v>5</v>
      </c>
      <c r="J46" s="59">
        <v>55</v>
      </c>
      <c r="K46" s="34">
        <f t="shared" si="2"/>
        <v>275</v>
      </c>
      <c r="L46" s="70"/>
      <c r="M46" s="70"/>
    </row>
    <row r="47" spans="1:13">
      <c r="A47" s="38">
        <v>41</v>
      </c>
      <c r="B47" s="42"/>
      <c r="C47" s="43"/>
      <c r="D47" s="35"/>
      <c r="E47" s="37"/>
      <c r="F47" s="37"/>
      <c r="G47" s="48" t="s">
        <v>194</v>
      </c>
      <c r="H47" s="49" t="s">
        <v>78</v>
      </c>
      <c r="I47" s="50">
        <v>10</v>
      </c>
      <c r="J47" s="59">
        <v>21</v>
      </c>
      <c r="K47" s="34">
        <f t="shared" si="2"/>
        <v>210</v>
      </c>
      <c r="L47" s="70"/>
      <c r="M47" s="70"/>
    </row>
    <row r="48" spans="1:13">
      <c r="A48" s="38">
        <v>42</v>
      </c>
      <c r="B48" s="42" t="s">
        <v>187</v>
      </c>
      <c r="C48" s="43" t="s">
        <v>136</v>
      </c>
      <c r="D48" s="59">
        <v>43.5</v>
      </c>
      <c r="E48" s="37">
        <v>300</v>
      </c>
      <c r="F48" s="37">
        <f>D48*E48</f>
        <v>13050</v>
      </c>
      <c r="G48" s="48" t="s">
        <v>146</v>
      </c>
      <c r="H48" s="49" t="s">
        <v>136</v>
      </c>
      <c r="I48" s="50">
        <f>D48</f>
        <v>43.5</v>
      </c>
      <c r="J48" s="59" t="s">
        <v>148</v>
      </c>
      <c r="K48" s="34">
        <v>0</v>
      </c>
      <c r="L48" s="70"/>
      <c r="M48" s="70"/>
    </row>
    <row r="49" spans="1:37" ht="27.6">
      <c r="A49" s="38">
        <v>43</v>
      </c>
      <c r="B49" s="42"/>
      <c r="C49" s="43"/>
      <c r="D49" s="59"/>
      <c r="E49" s="37"/>
      <c r="F49" s="37"/>
      <c r="G49" s="48" t="s">
        <v>195</v>
      </c>
      <c r="H49" s="49" t="s">
        <v>136</v>
      </c>
      <c r="I49" s="50">
        <v>2.16</v>
      </c>
      <c r="J49" s="59">
        <v>604</v>
      </c>
      <c r="K49" s="34">
        <f t="shared" si="2"/>
        <v>1304.6400000000001</v>
      </c>
      <c r="L49" s="70"/>
      <c r="M49" s="70"/>
    </row>
    <row r="50" spans="1:37">
      <c r="A50" s="38">
        <v>44</v>
      </c>
      <c r="B50" s="42"/>
      <c r="C50" s="43"/>
      <c r="D50" s="59"/>
      <c r="E50" s="37"/>
      <c r="F50" s="37"/>
      <c r="G50" s="48" t="s">
        <v>214</v>
      </c>
      <c r="H50" s="49" t="s">
        <v>78</v>
      </c>
      <c r="I50" s="50">
        <v>20</v>
      </c>
      <c r="J50" s="59">
        <v>112.5</v>
      </c>
      <c r="K50" s="34">
        <f t="shared" si="2"/>
        <v>2250</v>
      </c>
      <c r="L50" s="70"/>
      <c r="M50" s="70"/>
    </row>
    <row r="51" spans="1:37" s="28" customFormat="1" ht="13.2" customHeight="1">
      <c r="A51" s="38">
        <v>45</v>
      </c>
      <c r="B51" s="44" t="s">
        <v>216</v>
      </c>
      <c r="C51" s="130" t="s">
        <v>78</v>
      </c>
      <c r="D51" s="34">
        <v>10</v>
      </c>
      <c r="E51" s="37">
        <v>20</v>
      </c>
      <c r="F51" s="37">
        <f>D51*E51</f>
        <v>200</v>
      </c>
      <c r="G51" s="23" t="s">
        <v>215</v>
      </c>
      <c r="H51" s="30" t="s">
        <v>78</v>
      </c>
      <c r="I51" s="37">
        <v>1</v>
      </c>
      <c r="J51" s="148">
        <v>78.38</v>
      </c>
      <c r="K51" s="148">
        <f t="shared" si="2"/>
        <v>78.38</v>
      </c>
      <c r="L51" s="151"/>
      <c r="M51" s="150"/>
      <c r="N51" s="149"/>
      <c r="O51" s="145"/>
      <c r="P51" s="145"/>
      <c r="Q51" s="145"/>
      <c r="R51" s="145"/>
      <c r="S51" s="145"/>
      <c r="T51" s="145"/>
      <c r="U51"/>
      <c r="V51"/>
      <c r="W51"/>
      <c r="X51"/>
      <c r="Y51"/>
      <c r="Z51"/>
      <c r="AA51"/>
      <c r="AB51"/>
      <c r="AC51"/>
      <c r="AD51"/>
      <c r="AE51"/>
      <c r="AF51"/>
      <c r="AG51"/>
      <c r="AH51"/>
      <c r="AI51"/>
      <c r="AJ51"/>
      <c r="AK51"/>
    </row>
    <row r="52" spans="1:37" s="28" customFormat="1" ht="27.6">
      <c r="A52" s="38">
        <v>46</v>
      </c>
      <c r="B52" s="75" t="s">
        <v>149</v>
      </c>
      <c r="C52" s="29" t="s">
        <v>83</v>
      </c>
      <c r="D52" s="72">
        <v>21</v>
      </c>
      <c r="E52" s="37">
        <v>300</v>
      </c>
      <c r="F52" s="37">
        <f>D52*E52</f>
        <v>6300</v>
      </c>
      <c r="G52" s="73" t="s">
        <v>138</v>
      </c>
      <c r="H52" s="30" t="s">
        <v>131</v>
      </c>
      <c r="I52" s="72">
        <f>D52*0.1</f>
        <v>2.1</v>
      </c>
      <c r="J52" s="138">
        <v>48.75</v>
      </c>
      <c r="K52" s="148">
        <f t="shared" si="2"/>
        <v>102.375</v>
      </c>
      <c r="L52" s="146"/>
      <c r="M52" s="147"/>
      <c r="N52" s="147"/>
      <c r="O52" s="147"/>
      <c r="P52" s="147"/>
      <c r="Q52" s="147"/>
      <c r="R52" s="147"/>
      <c r="S52" s="147"/>
      <c r="T52" s="147"/>
      <c r="U52" s="70"/>
      <c r="V52" s="70"/>
      <c r="W52" s="70"/>
      <c r="X52" s="70"/>
      <c r="Y52" s="70"/>
      <c r="Z52" s="70"/>
      <c r="AA52" s="70"/>
      <c r="AB52" s="70"/>
      <c r="AC52" s="70"/>
      <c r="AD52" s="70"/>
      <c r="AE52" s="70"/>
      <c r="AF52" s="70"/>
      <c r="AG52" s="70"/>
      <c r="AH52" s="70"/>
    </row>
    <row r="53" spans="1:37" s="28" customFormat="1">
      <c r="A53" s="38">
        <v>47</v>
      </c>
      <c r="B53" s="75"/>
      <c r="C53" s="29"/>
      <c r="D53" s="72"/>
      <c r="E53" s="37"/>
      <c r="F53" s="37"/>
      <c r="G53" s="45" t="s">
        <v>126</v>
      </c>
      <c r="H53" s="30" t="s">
        <v>78</v>
      </c>
      <c r="I53" s="37">
        <f>D52*1.2</f>
        <v>25.2</v>
      </c>
      <c r="J53" s="138">
        <v>50.83</v>
      </c>
      <c r="K53" s="34">
        <f t="shared" si="2"/>
        <v>1280.9159999999999</v>
      </c>
      <c r="L53" s="70"/>
      <c r="M53" s="70"/>
      <c r="N53" s="70"/>
      <c r="O53" s="70"/>
      <c r="P53" s="70"/>
      <c r="Q53" s="70"/>
      <c r="R53" s="70"/>
      <c r="S53" s="70"/>
      <c r="T53" s="70"/>
      <c r="U53" s="70"/>
      <c r="V53" s="70"/>
      <c r="W53" s="70"/>
      <c r="X53" s="70"/>
      <c r="Y53" s="70"/>
      <c r="Z53" s="70"/>
      <c r="AA53" s="70"/>
      <c r="AB53" s="70"/>
      <c r="AC53" s="70"/>
      <c r="AD53" s="70"/>
      <c r="AE53" s="70"/>
      <c r="AF53" s="70"/>
      <c r="AG53" s="70"/>
      <c r="AH53" s="70"/>
    </row>
    <row r="54" spans="1:37" s="28" customFormat="1">
      <c r="A54" s="38">
        <v>48</v>
      </c>
      <c r="B54" s="75"/>
      <c r="C54" s="29"/>
      <c r="D54" s="72"/>
      <c r="E54" s="37"/>
      <c r="F54" s="37"/>
      <c r="G54" s="45" t="s">
        <v>169</v>
      </c>
      <c r="H54" s="30" t="s">
        <v>78</v>
      </c>
      <c r="I54" s="37">
        <v>1</v>
      </c>
      <c r="J54" s="138">
        <v>76.73</v>
      </c>
      <c r="K54" s="34">
        <f t="shared" si="2"/>
        <v>76.73</v>
      </c>
      <c r="L54" s="70"/>
      <c r="M54" s="70"/>
      <c r="N54" s="70"/>
      <c r="O54" s="70"/>
      <c r="P54" s="70"/>
      <c r="Q54" s="70"/>
      <c r="R54" s="70"/>
      <c r="S54" s="70"/>
      <c r="T54" s="70"/>
      <c r="U54" s="70"/>
      <c r="V54" s="70"/>
      <c r="W54" s="70"/>
      <c r="X54" s="70"/>
      <c r="Y54" s="70"/>
      <c r="Z54" s="70"/>
      <c r="AA54" s="70"/>
      <c r="AB54" s="70"/>
      <c r="AC54" s="70"/>
      <c r="AD54" s="70"/>
      <c r="AE54" s="70"/>
      <c r="AF54" s="70"/>
      <c r="AG54" s="70"/>
      <c r="AH54" s="70"/>
    </row>
    <row r="55" spans="1:37" s="28" customFormat="1" ht="27.6">
      <c r="A55" s="38">
        <v>49</v>
      </c>
      <c r="B55" s="75" t="s">
        <v>200</v>
      </c>
      <c r="C55" s="29" t="s">
        <v>83</v>
      </c>
      <c r="D55" s="72">
        <v>3.3</v>
      </c>
      <c r="E55" s="37">
        <v>330</v>
      </c>
      <c r="F55" s="37">
        <f>D55*E55</f>
        <v>1089</v>
      </c>
      <c r="G55" s="73" t="s">
        <v>138</v>
      </c>
      <c r="H55" s="30" t="s">
        <v>131</v>
      </c>
      <c r="I55" s="72">
        <f>D55*0.1</f>
        <v>0.33</v>
      </c>
      <c r="J55" s="138">
        <v>48.75</v>
      </c>
      <c r="K55" s="34">
        <f t="shared" si="2"/>
        <v>16.087500000000002</v>
      </c>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37" s="28" customFormat="1">
      <c r="A56" s="38">
        <v>50</v>
      </c>
      <c r="B56" s="75"/>
      <c r="C56" s="29"/>
      <c r="D56" s="72"/>
      <c r="E56" s="37"/>
      <c r="F56" s="37"/>
      <c r="G56" s="45" t="s">
        <v>126</v>
      </c>
      <c r="H56" s="30" t="s">
        <v>130</v>
      </c>
      <c r="I56" s="37">
        <f>D55*1.1</f>
        <v>3.63</v>
      </c>
      <c r="J56" s="138">
        <v>50.83</v>
      </c>
      <c r="K56" s="34">
        <f t="shared" si="2"/>
        <v>184.5129</v>
      </c>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7" s="28" customFormat="1">
      <c r="A57" s="38">
        <v>51</v>
      </c>
      <c r="B57" s="22" t="s">
        <v>196</v>
      </c>
      <c r="C57" s="29" t="s">
        <v>83</v>
      </c>
      <c r="D57" s="72">
        <v>3.3</v>
      </c>
      <c r="E57" s="37">
        <v>200</v>
      </c>
      <c r="F57" s="37">
        <f>D57*E57</f>
        <v>660</v>
      </c>
      <c r="G57" s="74" t="s">
        <v>198</v>
      </c>
      <c r="H57" s="72" t="s">
        <v>131</v>
      </c>
      <c r="I57" s="72">
        <f>D57*0.28</f>
        <v>0.92400000000000004</v>
      </c>
      <c r="J57" s="138">
        <v>303</v>
      </c>
      <c r="K57" s="34">
        <f t="shared" si="2"/>
        <v>279.97200000000004</v>
      </c>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7" s="28" customFormat="1">
      <c r="A58" s="38">
        <v>52</v>
      </c>
      <c r="B58" s="22"/>
      <c r="C58" s="29"/>
      <c r="D58" s="72"/>
      <c r="E58" s="37"/>
      <c r="F58" s="37"/>
      <c r="G58" s="73" t="s">
        <v>138</v>
      </c>
      <c r="H58" s="47" t="s">
        <v>131</v>
      </c>
      <c r="I58" s="72">
        <f>D57*0.1*0.38</f>
        <v>0.12540000000000001</v>
      </c>
      <c r="J58" s="138">
        <v>48.75</v>
      </c>
      <c r="K58" s="34">
        <f t="shared" si="2"/>
        <v>6.1132500000000007</v>
      </c>
      <c r="L58" s="70"/>
      <c r="M58" s="70"/>
      <c r="N58" s="70"/>
      <c r="O58" s="70"/>
      <c r="P58" s="70"/>
      <c r="Q58" s="70"/>
      <c r="R58" s="70"/>
      <c r="S58" s="70"/>
      <c r="T58" s="70"/>
      <c r="U58" s="70"/>
      <c r="V58" s="70"/>
      <c r="W58" s="70"/>
      <c r="X58" s="70"/>
      <c r="Y58" s="70"/>
      <c r="Z58" s="70"/>
      <c r="AA58" s="70"/>
      <c r="AB58" s="70"/>
      <c r="AC58" s="70"/>
      <c r="AD58" s="70"/>
      <c r="AE58" s="70"/>
      <c r="AF58" s="70"/>
      <c r="AG58" s="70"/>
      <c r="AH58" s="70"/>
    </row>
    <row r="59" spans="1:37" s="28" customFormat="1" ht="27.6">
      <c r="A59" s="38">
        <v>53</v>
      </c>
      <c r="B59" s="22" t="s">
        <v>197</v>
      </c>
      <c r="C59" s="29" t="s">
        <v>83</v>
      </c>
      <c r="D59" s="72">
        <v>39.299999999999997</v>
      </c>
      <c r="E59" s="37">
        <v>160</v>
      </c>
      <c r="F59" s="37">
        <f>D59*E59</f>
        <v>6288</v>
      </c>
      <c r="G59" s="74" t="s">
        <v>198</v>
      </c>
      <c r="H59" s="72" t="s">
        <v>131</v>
      </c>
      <c r="I59" s="72">
        <f>18.3*0.28</f>
        <v>5.1240000000000006</v>
      </c>
      <c r="J59" s="138">
        <v>303</v>
      </c>
      <c r="K59" s="34">
        <f t="shared" si="2"/>
        <v>1552.5720000000001</v>
      </c>
      <c r="L59" s="70"/>
      <c r="M59" s="70"/>
      <c r="N59" s="70"/>
      <c r="O59" s="70"/>
      <c r="P59" s="70"/>
      <c r="Q59" s="70"/>
      <c r="R59" s="70"/>
      <c r="S59" s="70"/>
      <c r="T59" s="70"/>
      <c r="U59" s="70"/>
      <c r="V59" s="70"/>
      <c r="W59" s="70"/>
      <c r="X59" s="70"/>
      <c r="Y59" s="70"/>
      <c r="Z59" s="70"/>
      <c r="AA59" s="70"/>
      <c r="AB59" s="70"/>
      <c r="AC59" s="70"/>
      <c r="AD59" s="70"/>
      <c r="AE59" s="70"/>
      <c r="AF59" s="70"/>
      <c r="AG59" s="70"/>
      <c r="AH59" s="70"/>
    </row>
    <row r="60" spans="1:37" s="28" customFormat="1">
      <c r="A60" s="38">
        <v>54</v>
      </c>
      <c r="B60" s="22"/>
      <c r="C60" s="29"/>
      <c r="D60" s="72"/>
      <c r="E60" s="37"/>
      <c r="F60" s="37"/>
      <c r="G60" s="74" t="s">
        <v>199</v>
      </c>
      <c r="H60" s="72" t="s">
        <v>131</v>
      </c>
      <c r="I60" s="72">
        <f>21*0.28</f>
        <v>5.8800000000000008</v>
      </c>
      <c r="J60" s="138">
        <v>303</v>
      </c>
      <c r="K60" s="34">
        <f t="shared" si="2"/>
        <v>1781.6400000000003</v>
      </c>
      <c r="L60" s="70"/>
      <c r="M60" s="70"/>
      <c r="N60" s="70"/>
      <c r="O60" s="70"/>
      <c r="P60" s="70"/>
      <c r="Q60" s="70"/>
      <c r="R60" s="70"/>
      <c r="S60" s="70"/>
      <c r="T60" s="70"/>
      <c r="U60" s="70"/>
      <c r="V60" s="70"/>
      <c r="W60" s="70"/>
      <c r="X60" s="70"/>
      <c r="Y60" s="70"/>
      <c r="Z60" s="70"/>
      <c r="AA60" s="70"/>
      <c r="AB60" s="70"/>
      <c r="AC60" s="70"/>
      <c r="AD60" s="70"/>
      <c r="AE60" s="70"/>
      <c r="AF60" s="70"/>
      <c r="AG60" s="70"/>
      <c r="AH60" s="70"/>
    </row>
    <row r="61" spans="1:37" s="28" customFormat="1">
      <c r="A61" s="38">
        <v>55</v>
      </c>
      <c r="B61" s="22"/>
      <c r="C61" s="29"/>
      <c r="D61" s="72"/>
      <c r="E61" s="37"/>
      <c r="F61" s="37"/>
      <c r="G61" s="74" t="s">
        <v>163</v>
      </c>
      <c r="H61" s="72" t="s">
        <v>78</v>
      </c>
      <c r="I61" s="72">
        <v>1</v>
      </c>
      <c r="J61" s="138">
        <v>1500</v>
      </c>
      <c r="K61" s="34">
        <f t="shared" si="2"/>
        <v>1500</v>
      </c>
      <c r="L61" s="70"/>
      <c r="M61" s="70"/>
      <c r="N61" s="70"/>
      <c r="O61" s="70"/>
      <c r="P61" s="70"/>
      <c r="Q61" s="70"/>
      <c r="R61" s="70"/>
      <c r="S61" s="70"/>
      <c r="T61" s="70"/>
      <c r="U61" s="70"/>
      <c r="V61" s="70"/>
      <c r="W61" s="70"/>
      <c r="X61" s="70"/>
      <c r="Y61" s="70"/>
      <c r="Z61" s="70"/>
      <c r="AA61" s="70"/>
      <c r="AB61" s="70"/>
      <c r="AC61" s="70"/>
      <c r="AD61" s="70"/>
      <c r="AE61" s="70"/>
      <c r="AF61" s="70"/>
      <c r="AG61" s="70"/>
      <c r="AH61" s="70"/>
    </row>
    <row r="62" spans="1:37" s="28" customFormat="1">
      <c r="A62" s="38">
        <v>56</v>
      </c>
      <c r="B62" s="22"/>
      <c r="C62" s="29"/>
      <c r="D62" s="72"/>
      <c r="E62" s="37"/>
      <c r="F62" s="37"/>
      <c r="G62" s="73" t="s">
        <v>138</v>
      </c>
      <c r="H62" s="47" t="s">
        <v>78</v>
      </c>
      <c r="I62" s="72">
        <f>D59*0.1</f>
        <v>3.9299999999999997</v>
      </c>
      <c r="J62" s="138">
        <v>48.75</v>
      </c>
      <c r="K62" s="34">
        <f t="shared" si="2"/>
        <v>191.58749999999998</v>
      </c>
      <c r="L62" s="70"/>
      <c r="M62" s="70"/>
      <c r="N62" s="70"/>
      <c r="O62" s="70"/>
      <c r="P62" s="70"/>
      <c r="Q62" s="70"/>
      <c r="R62" s="70"/>
      <c r="S62" s="70"/>
      <c r="T62" s="70"/>
      <c r="U62" s="70"/>
      <c r="V62" s="70"/>
      <c r="W62" s="70"/>
      <c r="X62" s="70"/>
      <c r="Y62" s="70"/>
      <c r="Z62" s="70"/>
      <c r="AA62" s="70"/>
      <c r="AB62" s="70"/>
      <c r="AC62" s="70"/>
      <c r="AD62" s="70"/>
      <c r="AE62" s="70"/>
      <c r="AF62" s="70"/>
      <c r="AG62" s="70"/>
      <c r="AH62" s="70"/>
    </row>
    <row r="63" spans="1:37" s="28" customFormat="1" ht="41.4">
      <c r="A63" s="38">
        <v>57</v>
      </c>
      <c r="B63" s="61" t="s">
        <v>84</v>
      </c>
      <c r="C63" s="62"/>
      <c r="D63" s="63"/>
      <c r="E63" s="79"/>
      <c r="F63" s="63">
        <f>SUM(F23:F62)</f>
        <v>51273.599999999999</v>
      </c>
      <c r="G63" s="61" t="s">
        <v>85</v>
      </c>
      <c r="H63" s="64"/>
      <c r="I63" s="63"/>
      <c r="J63" s="63"/>
      <c r="K63" s="65">
        <f>SUM(K23:K62)</f>
        <v>19813.326149999997</v>
      </c>
      <c r="L63" s="70"/>
      <c r="M63" s="70"/>
      <c r="N63" s="70"/>
      <c r="O63" s="70"/>
      <c r="P63" s="70"/>
      <c r="Q63" s="70"/>
      <c r="R63" s="70"/>
      <c r="S63" s="70"/>
      <c r="T63" s="70"/>
      <c r="U63" s="70"/>
      <c r="V63" s="70"/>
      <c r="W63" s="70"/>
      <c r="X63" s="70"/>
      <c r="Y63" s="70"/>
      <c r="Z63" s="70"/>
      <c r="AA63" s="70"/>
      <c r="AB63" s="70"/>
      <c r="AC63" s="70"/>
      <c r="AD63" s="70"/>
      <c r="AE63" s="70"/>
      <c r="AF63" s="70"/>
      <c r="AG63" s="70"/>
      <c r="AH63" s="70"/>
      <c r="AI63" s="70"/>
    </row>
    <row r="64" spans="1:37" s="28" customFormat="1" ht="41.4">
      <c r="A64" s="38">
        <v>58</v>
      </c>
      <c r="B64" s="80" t="s">
        <v>161</v>
      </c>
      <c r="C64" s="82"/>
      <c r="D64" s="81"/>
      <c r="E64" s="82"/>
      <c r="F64" s="83"/>
      <c r="G64" s="84"/>
      <c r="H64" s="81"/>
      <c r="I64" s="81"/>
      <c r="J64" s="141"/>
      <c r="K64" s="85"/>
      <c r="L64" s="86"/>
      <c r="M64" s="86"/>
      <c r="N64" s="70"/>
      <c r="O64" s="70"/>
      <c r="P64" s="70"/>
      <c r="Q64" s="70"/>
      <c r="R64" s="70"/>
      <c r="S64" s="70"/>
      <c r="T64" s="70"/>
      <c r="U64" s="70"/>
      <c r="V64" s="70"/>
      <c r="W64" s="70"/>
      <c r="X64" s="70"/>
      <c r="Y64" s="70"/>
      <c r="Z64" s="70"/>
      <c r="AA64" s="70"/>
      <c r="AB64" s="70"/>
      <c r="AC64" s="70"/>
      <c r="AD64" s="70"/>
      <c r="AE64" s="70"/>
      <c r="AF64" s="70"/>
      <c r="AG64" s="70"/>
      <c r="AH64" s="70"/>
      <c r="AI64" s="70"/>
    </row>
    <row r="65" spans="1:35" s="28" customFormat="1">
      <c r="A65" s="38">
        <v>59</v>
      </c>
      <c r="B65" s="75" t="s">
        <v>143</v>
      </c>
      <c r="C65" s="29" t="s">
        <v>78</v>
      </c>
      <c r="D65" s="72">
        <v>2</v>
      </c>
      <c r="E65" s="37">
        <v>200</v>
      </c>
      <c r="F65" s="37">
        <f>D65*E65</f>
        <v>400</v>
      </c>
      <c r="G65" s="45" t="s">
        <v>172</v>
      </c>
      <c r="H65" s="30" t="s">
        <v>130</v>
      </c>
      <c r="I65" s="78">
        <v>9.4E-2</v>
      </c>
      <c r="J65" s="138">
        <v>193.21</v>
      </c>
      <c r="K65" s="36">
        <f>J65*I65</f>
        <v>18.161740000000002</v>
      </c>
      <c r="L65" s="86"/>
      <c r="M65" s="86"/>
      <c r="N65" s="70"/>
      <c r="O65" s="70"/>
      <c r="P65" s="70"/>
      <c r="Q65" s="70"/>
      <c r="R65" s="70"/>
      <c r="S65" s="70"/>
      <c r="T65" s="70"/>
      <c r="U65" s="70"/>
      <c r="V65" s="70"/>
      <c r="W65" s="70"/>
      <c r="X65" s="70"/>
      <c r="Y65" s="70"/>
      <c r="Z65" s="70"/>
      <c r="AA65" s="70"/>
      <c r="AB65" s="70"/>
      <c r="AC65" s="70"/>
      <c r="AD65" s="70"/>
      <c r="AE65" s="70"/>
      <c r="AF65" s="70"/>
      <c r="AG65" s="70"/>
      <c r="AH65" s="70"/>
      <c r="AI65" s="70"/>
    </row>
    <row r="66" spans="1:35" s="28" customFormat="1">
      <c r="A66" s="38">
        <v>60</v>
      </c>
      <c r="B66" s="75"/>
      <c r="C66" s="29"/>
      <c r="D66" s="72"/>
      <c r="E66" s="37"/>
      <c r="F66" s="37"/>
      <c r="G66" s="45" t="s">
        <v>173</v>
      </c>
      <c r="H66" s="30" t="s">
        <v>78</v>
      </c>
      <c r="I66" s="78">
        <v>10</v>
      </c>
      <c r="J66" s="138">
        <v>10</v>
      </c>
      <c r="K66" s="36">
        <f t="shared" ref="K66:K71" si="3">J66*I66</f>
        <v>100</v>
      </c>
      <c r="L66" s="86"/>
      <c r="M66" s="86"/>
      <c r="N66" s="70"/>
      <c r="O66" s="70"/>
      <c r="P66" s="70"/>
      <c r="Q66" s="70"/>
      <c r="R66" s="70"/>
      <c r="S66" s="70"/>
      <c r="T66" s="70"/>
      <c r="U66" s="70"/>
      <c r="V66" s="70"/>
      <c r="W66" s="70"/>
      <c r="X66" s="70"/>
      <c r="Y66" s="70"/>
      <c r="Z66" s="70"/>
      <c r="AA66" s="70"/>
      <c r="AB66" s="70"/>
      <c r="AC66" s="70"/>
      <c r="AD66" s="70"/>
      <c r="AE66" s="70"/>
      <c r="AF66" s="70"/>
      <c r="AG66" s="70"/>
      <c r="AH66" s="70"/>
      <c r="AI66" s="70"/>
    </row>
    <row r="67" spans="1:35" s="28" customFormat="1" ht="27.6">
      <c r="A67" s="38">
        <v>61</v>
      </c>
      <c r="B67" s="75" t="s">
        <v>231</v>
      </c>
      <c r="C67" s="29" t="s">
        <v>136</v>
      </c>
      <c r="D67" s="72">
        <v>5.75</v>
      </c>
      <c r="E67" s="37">
        <v>200</v>
      </c>
      <c r="F67" s="37">
        <f t="shared" ref="F67:F73" si="4">D67*E67</f>
        <v>1150</v>
      </c>
      <c r="G67" s="45"/>
      <c r="H67" s="30"/>
      <c r="I67" s="78"/>
      <c r="J67" s="138"/>
      <c r="K67" s="36"/>
      <c r="L67" s="86"/>
      <c r="M67" s="86"/>
      <c r="N67" s="70"/>
      <c r="O67" s="70"/>
      <c r="P67" s="70"/>
      <c r="Q67" s="70"/>
      <c r="R67" s="70"/>
      <c r="S67" s="70"/>
      <c r="T67" s="70"/>
      <c r="U67" s="70"/>
      <c r="V67" s="70"/>
      <c r="W67" s="70"/>
      <c r="X67" s="70"/>
      <c r="Y67" s="70"/>
      <c r="Z67" s="70"/>
      <c r="AA67" s="70"/>
      <c r="AB67" s="70"/>
      <c r="AC67" s="70"/>
      <c r="AD67" s="70"/>
      <c r="AE67" s="70"/>
      <c r="AF67" s="70"/>
      <c r="AG67" s="70"/>
      <c r="AH67" s="70"/>
      <c r="AI67" s="70"/>
    </row>
    <row r="68" spans="1:35" s="28" customFormat="1" ht="27.6">
      <c r="A68" s="38">
        <v>62</v>
      </c>
      <c r="B68" s="122" t="s">
        <v>205</v>
      </c>
      <c r="C68" s="123" t="s">
        <v>78</v>
      </c>
      <c r="D68" s="124">
        <v>1</v>
      </c>
      <c r="E68" s="125">
        <v>300</v>
      </c>
      <c r="F68" s="37">
        <f t="shared" si="4"/>
        <v>300</v>
      </c>
      <c r="G68" s="45"/>
      <c r="H68" s="30"/>
      <c r="I68" s="78"/>
      <c r="J68" s="138"/>
      <c r="K68" s="36"/>
      <c r="L68" s="86"/>
      <c r="M68" s="86"/>
      <c r="N68" s="70"/>
      <c r="O68" s="70"/>
      <c r="P68" s="70"/>
      <c r="Q68" s="70"/>
      <c r="R68" s="70"/>
      <c r="S68" s="70"/>
      <c r="T68" s="70"/>
      <c r="U68" s="70"/>
      <c r="V68" s="70"/>
      <c r="W68" s="70"/>
      <c r="X68" s="70"/>
      <c r="Y68" s="70"/>
      <c r="Z68" s="70"/>
      <c r="AA68" s="70"/>
      <c r="AB68" s="70"/>
      <c r="AC68" s="70"/>
      <c r="AD68" s="70"/>
      <c r="AE68" s="70"/>
      <c r="AF68" s="70"/>
      <c r="AG68" s="70"/>
      <c r="AH68" s="70"/>
      <c r="AI68" s="70"/>
    </row>
    <row r="69" spans="1:35" s="28" customFormat="1" ht="14.4">
      <c r="A69" s="38">
        <v>63</v>
      </c>
      <c r="B69" s="58" t="s">
        <v>206</v>
      </c>
      <c r="C69" s="133" t="s">
        <v>78</v>
      </c>
      <c r="D69" s="69">
        <v>5</v>
      </c>
      <c r="E69" s="125">
        <v>300</v>
      </c>
      <c r="F69" s="37">
        <f t="shared" si="4"/>
        <v>1500</v>
      </c>
      <c r="G69" s="45"/>
      <c r="H69" s="30"/>
      <c r="I69" s="78"/>
      <c r="J69" s="138"/>
      <c r="K69" s="36"/>
      <c r="L69" s="86"/>
      <c r="M69" s="86"/>
      <c r="N69" s="70"/>
      <c r="O69" s="70"/>
      <c r="P69" s="70"/>
      <c r="Q69" s="70"/>
      <c r="R69" s="70"/>
      <c r="S69" s="70"/>
      <c r="T69" s="70"/>
      <c r="U69" s="70"/>
      <c r="V69" s="70"/>
      <c r="W69" s="70"/>
      <c r="X69" s="70"/>
      <c r="Y69" s="70"/>
      <c r="Z69" s="70"/>
      <c r="AA69" s="70"/>
      <c r="AB69" s="70"/>
      <c r="AC69" s="70"/>
      <c r="AD69" s="70"/>
      <c r="AE69" s="70"/>
      <c r="AF69" s="70"/>
      <c r="AG69" s="70"/>
      <c r="AH69" s="70"/>
      <c r="AI69" s="70"/>
    </row>
    <row r="70" spans="1:35" s="28" customFormat="1" ht="14.4">
      <c r="A70" s="38">
        <v>64</v>
      </c>
      <c r="B70" s="58" t="s">
        <v>207</v>
      </c>
      <c r="C70" s="130" t="s">
        <v>78</v>
      </c>
      <c r="D70" s="34">
        <v>2</v>
      </c>
      <c r="E70" s="125">
        <v>250</v>
      </c>
      <c r="F70" s="37">
        <f t="shared" si="4"/>
        <v>500</v>
      </c>
      <c r="G70" s="45"/>
      <c r="H70" s="30"/>
      <c r="I70" s="78"/>
      <c r="J70" s="138"/>
      <c r="K70" s="36"/>
      <c r="L70" s="86"/>
      <c r="M70" s="86"/>
      <c r="N70" s="70"/>
      <c r="O70" s="70"/>
      <c r="P70" s="70"/>
      <c r="Q70" s="70"/>
      <c r="R70" s="70"/>
      <c r="S70" s="70"/>
      <c r="T70" s="70"/>
      <c r="U70" s="70"/>
      <c r="V70" s="70"/>
      <c r="W70" s="70"/>
      <c r="X70" s="70"/>
      <c r="Y70" s="70"/>
      <c r="Z70" s="70"/>
      <c r="AA70" s="70"/>
      <c r="AB70" s="70"/>
      <c r="AC70" s="70"/>
      <c r="AD70" s="70"/>
      <c r="AE70" s="70"/>
      <c r="AF70" s="70"/>
      <c r="AG70" s="70"/>
      <c r="AH70" s="70"/>
      <c r="AI70" s="70"/>
    </row>
    <row r="71" spans="1:35" s="28" customFormat="1">
      <c r="A71" s="38">
        <v>65</v>
      </c>
      <c r="B71" s="122" t="s">
        <v>208</v>
      </c>
      <c r="C71" s="126" t="s">
        <v>78</v>
      </c>
      <c r="D71" s="124">
        <v>1</v>
      </c>
      <c r="E71" s="125">
        <v>500</v>
      </c>
      <c r="F71" s="37">
        <f t="shared" si="4"/>
        <v>500</v>
      </c>
      <c r="G71" s="45" t="s">
        <v>209</v>
      </c>
      <c r="H71" s="30" t="s">
        <v>171</v>
      </c>
      <c r="I71" s="78">
        <v>6</v>
      </c>
      <c r="J71" s="138">
        <v>60</v>
      </c>
      <c r="K71" s="36">
        <f t="shared" si="3"/>
        <v>360</v>
      </c>
      <c r="L71" s="86"/>
      <c r="M71" s="86"/>
      <c r="N71" s="70"/>
      <c r="O71" s="70"/>
      <c r="P71" s="70"/>
      <c r="Q71" s="70"/>
      <c r="R71" s="70"/>
      <c r="S71" s="70"/>
      <c r="T71" s="70"/>
      <c r="U71" s="70"/>
      <c r="V71" s="70"/>
      <c r="W71" s="70"/>
      <c r="X71" s="70"/>
      <c r="Y71" s="70"/>
      <c r="Z71" s="70"/>
      <c r="AA71" s="70"/>
      <c r="AB71" s="70"/>
      <c r="AC71" s="70"/>
      <c r="AD71" s="70"/>
      <c r="AE71" s="70"/>
      <c r="AF71" s="70"/>
      <c r="AG71" s="70"/>
      <c r="AH71" s="70"/>
      <c r="AI71" s="70"/>
    </row>
    <row r="72" spans="1:35" s="26" customFormat="1">
      <c r="A72" s="38">
        <v>66</v>
      </c>
      <c r="B72" s="46" t="s">
        <v>121</v>
      </c>
      <c r="C72" s="31" t="s">
        <v>78</v>
      </c>
      <c r="D72" s="37">
        <v>1</v>
      </c>
      <c r="E72" s="41">
        <v>50</v>
      </c>
      <c r="F72" s="37">
        <f t="shared" si="4"/>
        <v>50</v>
      </c>
      <c r="G72" s="45"/>
      <c r="H72" s="30"/>
      <c r="I72" s="78"/>
      <c r="J72" s="138"/>
      <c r="K72" s="36"/>
      <c r="L72" s="86"/>
      <c r="M72" s="86"/>
      <c r="N72" s="70"/>
      <c r="O72" s="70"/>
      <c r="P72" s="70"/>
      <c r="Q72" s="70"/>
      <c r="R72" s="70"/>
      <c r="S72" s="70"/>
      <c r="T72" s="70"/>
      <c r="U72" s="70"/>
      <c r="V72" s="70"/>
      <c r="W72" s="70"/>
      <c r="X72" s="70"/>
      <c r="Y72" s="70"/>
      <c r="Z72" s="70"/>
      <c r="AA72" s="70"/>
      <c r="AB72" s="70"/>
      <c r="AC72" s="70"/>
      <c r="AD72" s="70"/>
      <c r="AE72" s="70"/>
      <c r="AF72" s="70"/>
      <c r="AG72" s="70"/>
      <c r="AH72" s="70"/>
    </row>
    <row r="73" spans="1:35" s="26" customFormat="1" ht="27.6">
      <c r="A73" s="38">
        <v>67</v>
      </c>
      <c r="B73" s="127" t="s">
        <v>159</v>
      </c>
      <c r="C73" s="128" t="s">
        <v>160</v>
      </c>
      <c r="D73" s="125">
        <v>2</v>
      </c>
      <c r="E73" s="125">
        <v>350</v>
      </c>
      <c r="F73" s="37">
        <f t="shared" si="4"/>
        <v>700</v>
      </c>
      <c r="G73" s="45"/>
      <c r="H73" s="30"/>
      <c r="I73" s="78"/>
      <c r="J73" s="138"/>
      <c r="K73" s="36"/>
      <c r="L73" s="86"/>
      <c r="M73" s="86"/>
      <c r="N73" s="70"/>
      <c r="O73" s="70"/>
      <c r="P73" s="70"/>
      <c r="Q73" s="70"/>
      <c r="R73" s="70"/>
      <c r="S73" s="70"/>
      <c r="T73" s="70"/>
      <c r="U73" s="70"/>
      <c r="V73" s="70"/>
      <c r="W73" s="70"/>
      <c r="X73" s="70"/>
      <c r="Y73" s="70"/>
      <c r="Z73" s="70"/>
      <c r="AA73" s="70"/>
      <c r="AB73" s="70"/>
      <c r="AC73" s="70"/>
      <c r="AD73" s="70"/>
      <c r="AE73" s="70"/>
      <c r="AF73" s="70"/>
      <c r="AG73" s="70"/>
      <c r="AH73" s="70"/>
    </row>
    <row r="74" spans="1:35" s="28" customFormat="1">
      <c r="A74" s="38">
        <v>68</v>
      </c>
      <c r="B74" s="46"/>
      <c r="C74" s="31"/>
      <c r="D74" s="37"/>
      <c r="E74" s="41"/>
      <c r="F74" s="37"/>
      <c r="G74" s="74"/>
      <c r="H74" s="72"/>
      <c r="I74" s="72"/>
      <c r="J74" s="140"/>
      <c r="K74" s="34"/>
      <c r="L74" s="77"/>
      <c r="M74" s="70"/>
      <c r="N74" s="70"/>
      <c r="O74" s="70"/>
      <c r="P74" s="70"/>
      <c r="Q74" s="70"/>
      <c r="R74" s="70"/>
      <c r="S74" s="70"/>
      <c r="T74" s="70"/>
      <c r="U74" s="70"/>
      <c r="V74" s="70"/>
      <c r="W74" s="70"/>
      <c r="X74" s="70"/>
      <c r="Y74" s="70"/>
      <c r="Z74" s="70"/>
      <c r="AA74" s="70"/>
      <c r="AB74" s="70"/>
      <c r="AC74" s="70"/>
      <c r="AD74" s="70"/>
      <c r="AE74" s="70"/>
      <c r="AF74" s="70"/>
      <c r="AG74" s="70"/>
      <c r="AH74" s="70"/>
    </row>
    <row r="75" spans="1:35" s="26" customFormat="1" ht="27.6">
      <c r="A75" s="38">
        <v>69</v>
      </c>
      <c r="B75" s="61" t="s">
        <v>141</v>
      </c>
      <c r="C75" s="62"/>
      <c r="D75" s="63"/>
      <c r="E75" s="79"/>
      <c r="F75" s="88">
        <f>SUM(F64:F74)</f>
        <v>5100</v>
      </c>
      <c r="G75" s="61" t="s">
        <v>142</v>
      </c>
      <c r="H75" s="64"/>
      <c r="I75" s="63"/>
      <c r="J75" s="63"/>
      <c r="K75" s="88">
        <f>SUM(K64:K74)</f>
        <v>478.16174000000001</v>
      </c>
      <c r="L75" s="70"/>
      <c r="M75" s="70"/>
      <c r="N75" s="70"/>
      <c r="O75" s="70"/>
      <c r="P75" s="70"/>
      <c r="Q75" s="70"/>
      <c r="R75" s="70"/>
      <c r="S75" s="70"/>
      <c r="T75" s="70"/>
      <c r="U75" s="70"/>
      <c r="V75" s="70"/>
      <c r="W75" s="70"/>
      <c r="X75" s="70"/>
      <c r="Y75" s="70"/>
      <c r="Z75" s="70"/>
      <c r="AA75" s="70"/>
      <c r="AB75" s="70"/>
      <c r="AC75" s="70"/>
      <c r="AD75" s="70"/>
      <c r="AE75" s="70"/>
      <c r="AF75" s="70"/>
      <c r="AG75" s="70"/>
      <c r="AH75" s="70"/>
    </row>
    <row r="76" spans="1:35" s="26" customFormat="1">
      <c r="A76" s="38">
        <v>70</v>
      </c>
      <c r="B76" s="55" t="s">
        <v>79</v>
      </c>
      <c r="C76" s="25"/>
      <c r="D76" s="34"/>
      <c r="E76" s="34"/>
      <c r="F76" s="34"/>
      <c r="G76" s="67"/>
      <c r="H76" s="68"/>
      <c r="I76" s="34"/>
      <c r="J76" s="69"/>
      <c r="K76" s="69"/>
      <c r="L76" s="70"/>
      <c r="M76" s="70"/>
      <c r="N76" s="70"/>
      <c r="O76" s="70"/>
      <c r="P76" s="70"/>
      <c r="Q76" s="70"/>
      <c r="R76" s="70"/>
      <c r="S76" s="70"/>
      <c r="T76" s="70"/>
      <c r="U76" s="70"/>
      <c r="V76" s="70"/>
      <c r="W76" s="70"/>
      <c r="X76" s="70"/>
      <c r="Y76" s="70"/>
      <c r="Z76" s="70"/>
      <c r="AA76" s="70"/>
      <c r="AB76" s="70"/>
      <c r="AC76" s="70"/>
      <c r="AD76" s="70"/>
      <c r="AE76" s="70"/>
      <c r="AF76" s="70"/>
      <c r="AG76" s="70"/>
      <c r="AH76" s="70"/>
    </row>
    <row r="77" spans="1:35" s="86" customFormat="1">
      <c r="A77" s="38">
        <v>71</v>
      </c>
      <c r="B77" s="23" t="s">
        <v>217</v>
      </c>
      <c r="C77" s="25" t="s">
        <v>218</v>
      </c>
      <c r="D77" s="37">
        <f>I77+I78</f>
        <v>30</v>
      </c>
      <c r="E77" s="37">
        <v>41</v>
      </c>
      <c r="F77" s="37">
        <f>D77*E77</f>
        <v>1230</v>
      </c>
      <c r="G77" s="23" t="s">
        <v>219</v>
      </c>
      <c r="H77" s="25" t="s">
        <v>220</v>
      </c>
      <c r="I77" s="35">
        <v>15</v>
      </c>
      <c r="J77" s="37">
        <v>47.5</v>
      </c>
      <c r="K77" s="37">
        <f t="shared" ref="K77:K83" si="5">J77*I77</f>
        <v>712.5</v>
      </c>
      <c r="L77" s="144"/>
      <c r="M77"/>
    </row>
    <row r="78" spans="1:35" s="86" customFormat="1">
      <c r="A78" s="38">
        <v>72</v>
      </c>
      <c r="B78" s="23"/>
      <c r="C78" s="25"/>
      <c r="D78" s="37"/>
      <c r="E78" s="37"/>
      <c r="F78" s="37"/>
      <c r="G78" s="23" t="s">
        <v>221</v>
      </c>
      <c r="H78" s="25" t="s">
        <v>220</v>
      </c>
      <c r="I78" s="35">
        <v>15</v>
      </c>
      <c r="J78" s="37">
        <v>71.599999999999994</v>
      </c>
      <c r="K78" s="37">
        <f t="shared" si="5"/>
        <v>1074</v>
      </c>
      <c r="L78" s="144"/>
      <c r="M78"/>
    </row>
    <row r="79" spans="1:35" s="86" customFormat="1" ht="27.6">
      <c r="A79" s="38">
        <v>73</v>
      </c>
      <c r="B79" s="22"/>
      <c r="C79" s="25"/>
      <c r="D79" s="37"/>
      <c r="E79" s="37"/>
      <c r="F79" s="37"/>
      <c r="G79" s="89" t="s">
        <v>229</v>
      </c>
      <c r="H79" s="152" t="s">
        <v>116</v>
      </c>
      <c r="I79" s="153">
        <v>3</v>
      </c>
      <c r="J79" s="154">
        <v>107.5</v>
      </c>
      <c r="K79" s="37">
        <f t="shared" si="5"/>
        <v>322.5</v>
      </c>
      <c r="L79"/>
      <c r="M79"/>
    </row>
    <row r="80" spans="1:35" s="86" customFormat="1" ht="27.6">
      <c r="A80" s="38">
        <v>74</v>
      </c>
      <c r="B80" s="22"/>
      <c r="C80" s="25"/>
      <c r="D80" s="37"/>
      <c r="E80" s="37"/>
      <c r="F80" s="37"/>
      <c r="G80" s="89" t="s">
        <v>228</v>
      </c>
      <c r="H80" s="152" t="s">
        <v>116</v>
      </c>
      <c r="I80" s="153">
        <v>2</v>
      </c>
      <c r="J80" s="154">
        <v>135</v>
      </c>
      <c r="K80" s="37">
        <f t="shared" si="5"/>
        <v>270</v>
      </c>
      <c r="L80"/>
      <c r="M80"/>
    </row>
    <row r="81" spans="1:34" s="86" customFormat="1" ht="27.6">
      <c r="A81" s="38">
        <v>75</v>
      </c>
      <c r="B81" s="22"/>
      <c r="C81" s="25"/>
      <c r="D81" s="37"/>
      <c r="E81" s="37"/>
      <c r="F81" s="37"/>
      <c r="G81" s="89" t="s">
        <v>225</v>
      </c>
      <c r="H81" s="155" t="s">
        <v>78</v>
      </c>
      <c r="I81" s="156">
        <v>1</v>
      </c>
      <c r="J81" s="47">
        <v>45.83</v>
      </c>
      <c r="K81" s="37">
        <f t="shared" si="5"/>
        <v>45.83</v>
      </c>
      <c r="L81"/>
      <c r="M81"/>
    </row>
    <row r="82" spans="1:34" s="86" customFormat="1">
      <c r="A82" s="38">
        <v>76</v>
      </c>
      <c r="B82" s="22"/>
      <c r="C82" s="25"/>
      <c r="D82" s="37"/>
      <c r="E82" s="37"/>
      <c r="F82" s="37"/>
      <c r="G82" s="157" t="s">
        <v>222</v>
      </c>
      <c r="H82" s="158" t="s">
        <v>223</v>
      </c>
      <c r="I82" s="153">
        <v>1</v>
      </c>
      <c r="J82" s="154">
        <v>72.2</v>
      </c>
      <c r="K82" s="37">
        <f t="shared" si="5"/>
        <v>72.2</v>
      </c>
      <c r="L82"/>
      <c r="M82"/>
    </row>
    <row r="83" spans="1:34" s="86" customFormat="1">
      <c r="A83" s="38">
        <v>77</v>
      </c>
      <c r="B83" s="23" t="s">
        <v>226</v>
      </c>
      <c r="C83" s="25" t="s">
        <v>218</v>
      </c>
      <c r="D83" s="37">
        <v>30</v>
      </c>
      <c r="E83" s="37">
        <v>15</v>
      </c>
      <c r="F83" s="37">
        <f>D83*E83</f>
        <v>450</v>
      </c>
      <c r="G83" s="45" t="s">
        <v>224</v>
      </c>
      <c r="H83" s="158" t="s">
        <v>78</v>
      </c>
      <c r="I83" s="37">
        <v>30</v>
      </c>
      <c r="J83" s="37">
        <v>15.16</v>
      </c>
      <c r="K83" s="37">
        <f t="shared" si="5"/>
        <v>454.8</v>
      </c>
      <c r="L83"/>
      <c r="M83"/>
    </row>
    <row r="84" spans="1:34" s="26" customFormat="1" ht="28.2" customHeight="1">
      <c r="A84" s="38">
        <v>78</v>
      </c>
      <c r="B84" s="23" t="s">
        <v>227</v>
      </c>
      <c r="C84" s="25" t="s">
        <v>78</v>
      </c>
      <c r="D84" s="37">
        <v>6</v>
      </c>
      <c r="E84" s="37">
        <v>50</v>
      </c>
      <c r="F84" s="37">
        <f>D84*E84</f>
        <v>300</v>
      </c>
      <c r="G84" s="23"/>
      <c r="H84" s="23"/>
      <c r="I84" s="23"/>
      <c r="J84" s="23"/>
      <c r="K84" s="23"/>
      <c r="L84" s="70"/>
      <c r="M84" s="70"/>
      <c r="N84" s="70"/>
      <c r="O84" s="70"/>
      <c r="P84" s="70"/>
      <c r="Q84" s="70"/>
      <c r="R84" s="70"/>
      <c r="S84" s="70"/>
      <c r="T84" s="70"/>
      <c r="U84" s="70"/>
      <c r="V84" s="70"/>
      <c r="W84" s="70"/>
      <c r="X84" s="70"/>
      <c r="Y84" s="70"/>
      <c r="Z84" s="70"/>
      <c r="AA84" s="70"/>
      <c r="AB84" s="70"/>
      <c r="AC84" s="70"/>
      <c r="AD84" s="70"/>
      <c r="AE84" s="70"/>
      <c r="AF84" s="70"/>
      <c r="AG84" s="70"/>
      <c r="AH84" s="70"/>
    </row>
    <row r="85" spans="1:34" s="26" customFormat="1">
      <c r="A85" s="38">
        <v>79</v>
      </c>
      <c r="B85" s="23" t="s">
        <v>90</v>
      </c>
      <c r="C85" s="25" t="s">
        <v>78</v>
      </c>
      <c r="D85" s="37">
        <v>5</v>
      </c>
      <c r="E85" s="37">
        <v>150</v>
      </c>
      <c r="F85" s="37">
        <f>D85*E85</f>
        <v>750</v>
      </c>
      <c r="G85" s="122" t="s">
        <v>144</v>
      </c>
      <c r="H85" s="129" t="s">
        <v>78</v>
      </c>
      <c r="I85" s="125">
        <v>1</v>
      </c>
      <c r="J85" s="142" t="s">
        <v>148</v>
      </c>
      <c r="K85" s="125">
        <v>0</v>
      </c>
      <c r="L85" s="70"/>
      <c r="M85" s="70"/>
      <c r="N85" s="70"/>
      <c r="O85" s="70"/>
      <c r="P85" s="70"/>
      <c r="Q85" s="70"/>
      <c r="R85" s="70"/>
      <c r="S85" s="70"/>
      <c r="T85" s="70"/>
      <c r="U85" s="70"/>
      <c r="V85" s="70"/>
      <c r="W85" s="70"/>
      <c r="X85" s="70"/>
      <c r="Y85" s="70"/>
      <c r="Z85" s="70"/>
      <c r="AA85" s="70"/>
      <c r="AB85" s="70"/>
      <c r="AC85" s="70"/>
      <c r="AD85" s="70"/>
      <c r="AE85" s="70"/>
      <c r="AF85" s="70"/>
      <c r="AG85" s="70"/>
      <c r="AH85" s="70"/>
    </row>
    <row r="86" spans="1:34" s="26" customFormat="1">
      <c r="A86" s="38">
        <v>80</v>
      </c>
      <c r="B86" s="23"/>
      <c r="C86" s="25"/>
      <c r="D86" s="37"/>
      <c r="E86" s="37"/>
      <c r="F86" s="37"/>
      <c r="G86" s="122" t="s">
        <v>144</v>
      </c>
      <c r="H86" s="129" t="s">
        <v>78</v>
      </c>
      <c r="I86" s="125">
        <v>1</v>
      </c>
      <c r="J86" s="142">
        <v>114.67</v>
      </c>
      <c r="K86" s="125">
        <f>J86*I86</f>
        <v>114.67</v>
      </c>
      <c r="L86" s="70"/>
      <c r="M86" s="70"/>
      <c r="N86" s="70"/>
      <c r="O86" s="70"/>
      <c r="P86" s="70"/>
      <c r="Q86" s="70"/>
      <c r="R86" s="70"/>
      <c r="S86" s="70"/>
      <c r="T86" s="70"/>
      <c r="U86" s="70"/>
      <c r="V86" s="70"/>
      <c r="W86" s="70"/>
      <c r="X86" s="70"/>
      <c r="Y86" s="70"/>
      <c r="Z86" s="70"/>
      <c r="AA86" s="70"/>
      <c r="AB86" s="70"/>
      <c r="AC86" s="70"/>
      <c r="AD86" s="70"/>
      <c r="AE86" s="70"/>
      <c r="AF86" s="70"/>
      <c r="AG86" s="70"/>
      <c r="AH86" s="70"/>
    </row>
    <row r="87" spans="1:34" s="26" customFormat="1">
      <c r="A87" s="38">
        <v>81</v>
      </c>
      <c r="B87" s="23"/>
      <c r="C87" s="25"/>
      <c r="D87" s="37"/>
      <c r="E87" s="37"/>
      <c r="F87" s="37"/>
      <c r="G87" s="75" t="s">
        <v>127</v>
      </c>
      <c r="H87" s="25" t="s">
        <v>78</v>
      </c>
      <c r="I87" s="37">
        <v>5</v>
      </c>
      <c r="J87" s="71">
        <v>11.5</v>
      </c>
      <c r="K87" s="125">
        <f t="shared" ref="K87:K91" si="6">J87*I87</f>
        <v>57.5</v>
      </c>
      <c r="L87" s="70"/>
      <c r="M87" s="70"/>
      <c r="N87" s="70"/>
      <c r="O87" s="70"/>
      <c r="P87" s="70"/>
      <c r="Q87" s="70"/>
      <c r="R87" s="70"/>
      <c r="S87" s="70"/>
      <c r="T87" s="70"/>
      <c r="U87" s="70"/>
      <c r="V87" s="70"/>
      <c r="W87" s="70"/>
      <c r="X87" s="70"/>
      <c r="Y87" s="70"/>
      <c r="Z87" s="70"/>
      <c r="AA87" s="70"/>
      <c r="AB87" s="70"/>
      <c r="AC87" s="70"/>
      <c r="AD87" s="70"/>
      <c r="AE87" s="70"/>
      <c r="AF87" s="70"/>
      <c r="AG87" s="70"/>
      <c r="AH87" s="70"/>
    </row>
    <row r="88" spans="1:34" s="26" customFormat="1">
      <c r="A88" s="38">
        <v>82</v>
      </c>
      <c r="B88" s="23" t="s">
        <v>91</v>
      </c>
      <c r="C88" s="25" t="s">
        <v>78</v>
      </c>
      <c r="D88" s="37">
        <v>3</v>
      </c>
      <c r="E88" s="37">
        <v>150</v>
      </c>
      <c r="F88" s="37">
        <f>D88*E88</f>
        <v>450</v>
      </c>
      <c r="G88" s="23" t="s">
        <v>128</v>
      </c>
      <c r="H88" s="25" t="s">
        <v>78</v>
      </c>
      <c r="I88" s="37">
        <v>2</v>
      </c>
      <c r="J88" s="71" t="s">
        <v>148</v>
      </c>
      <c r="K88" s="125">
        <v>0</v>
      </c>
      <c r="L88" s="70"/>
      <c r="M88" s="70"/>
      <c r="N88" s="70"/>
      <c r="O88" s="70"/>
      <c r="P88" s="70"/>
      <c r="Q88" s="70"/>
      <c r="R88" s="70"/>
      <c r="S88" s="70"/>
      <c r="T88" s="70"/>
      <c r="U88" s="70"/>
      <c r="V88" s="70"/>
      <c r="W88" s="70"/>
      <c r="X88" s="70"/>
      <c r="Y88" s="70"/>
      <c r="Z88" s="70"/>
      <c r="AA88" s="70"/>
      <c r="AB88" s="70"/>
      <c r="AC88" s="70"/>
      <c r="AD88" s="70"/>
      <c r="AE88" s="70"/>
      <c r="AF88" s="70"/>
      <c r="AG88" s="70"/>
      <c r="AH88" s="70"/>
    </row>
    <row r="89" spans="1:34" s="26" customFormat="1">
      <c r="A89" s="38">
        <v>83</v>
      </c>
      <c r="B89" s="23"/>
      <c r="C89" s="25"/>
      <c r="D89" s="37"/>
      <c r="E89" s="37"/>
      <c r="F89" s="37"/>
      <c r="G89" s="23" t="s">
        <v>132</v>
      </c>
      <c r="H89" s="25" t="s">
        <v>78</v>
      </c>
      <c r="I89" s="37">
        <v>1</v>
      </c>
      <c r="J89" s="71">
        <v>150.25</v>
      </c>
      <c r="K89" s="125">
        <f t="shared" si="6"/>
        <v>150.25</v>
      </c>
      <c r="L89" s="70"/>
      <c r="M89" s="70"/>
      <c r="N89" s="70"/>
      <c r="O89" s="70"/>
      <c r="P89" s="70"/>
      <c r="Q89" s="70"/>
      <c r="R89" s="70"/>
      <c r="S89" s="70"/>
      <c r="T89" s="70"/>
      <c r="U89" s="70"/>
      <c r="V89" s="70"/>
      <c r="W89" s="70"/>
      <c r="X89" s="70"/>
      <c r="Y89" s="70"/>
      <c r="Z89" s="70"/>
      <c r="AA89" s="70"/>
      <c r="AB89" s="70"/>
      <c r="AC89" s="70"/>
      <c r="AD89" s="70"/>
      <c r="AE89" s="70"/>
      <c r="AF89" s="70"/>
      <c r="AG89" s="70"/>
      <c r="AH89" s="70"/>
    </row>
    <row r="90" spans="1:34">
      <c r="A90" s="38">
        <v>84</v>
      </c>
      <c r="B90" s="23"/>
      <c r="C90" s="25"/>
      <c r="D90" s="37"/>
      <c r="E90" s="37"/>
      <c r="F90" s="37"/>
      <c r="G90" s="75" t="s">
        <v>127</v>
      </c>
      <c r="H90" s="25" t="s">
        <v>78</v>
      </c>
      <c r="I90" s="37">
        <v>4</v>
      </c>
      <c r="J90" s="71">
        <v>12.4</v>
      </c>
      <c r="K90" s="125">
        <f t="shared" si="6"/>
        <v>49.6</v>
      </c>
      <c r="L90" s="70"/>
      <c r="M90" s="70"/>
      <c r="N90" s="70"/>
      <c r="O90" s="70"/>
      <c r="P90" s="70"/>
      <c r="Q90" s="70"/>
      <c r="R90" s="70"/>
      <c r="S90" s="70"/>
      <c r="T90" s="70"/>
      <c r="U90" s="70"/>
      <c r="V90" s="70"/>
      <c r="W90" s="70"/>
      <c r="X90" s="70"/>
      <c r="Y90" s="70"/>
      <c r="Z90" s="70"/>
      <c r="AA90" s="70"/>
      <c r="AB90" s="70"/>
      <c r="AC90" s="70"/>
      <c r="AD90" s="70"/>
      <c r="AE90" s="70"/>
      <c r="AF90" s="70"/>
      <c r="AG90" s="70"/>
      <c r="AH90" s="70"/>
    </row>
    <row r="91" spans="1:34" s="132" customFormat="1">
      <c r="A91" s="38">
        <v>85</v>
      </c>
      <c r="B91" s="90" t="s">
        <v>210</v>
      </c>
      <c r="C91" s="91" t="s">
        <v>78</v>
      </c>
      <c r="D91" s="37">
        <v>1</v>
      </c>
      <c r="E91" s="37">
        <v>200</v>
      </c>
      <c r="F91" s="37">
        <f>D91*E91</f>
        <v>200</v>
      </c>
      <c r="G91" s="89"/>
      <c r="H91" s="131"/>
      <c r="I91" s="37"/>
      <c r="J91" s="139"/>
      <c r="K91" s="125">
        <f t="shared" si="6"/>
        <v>0</v>
      </c>
      <c r="L91" s="70"/>
      <c r="M91" s="70"/>
      <c r="N91"/>
      <c r="O91"/>
      <c r="P91"/>
      <c r="Q91"/>
      <c r="R91"/>
      <c r="S91"/>
      <c r="T91"/>
      <c r="U91"/>
      <c r="V91"/>
      <c r="W91"/>
      <c r="X91"/>
      <c r="Y91"/>
      <c r="Z91"/>
      <c r="AA91"/>
      <c r="AB91"/>
      <c r="AC91"/>
      <c r="AD91"/>
      <c r="AE91"/>
      <c r="AF91"/>
      <c r="AG91"/>
      <c r="AH91"/>
    </row>
    <row r="92" spans="1:34" ht="41.4">
      <c r="A92" s="38">
        <v>86</v>
      </c>
      <c r="B92" s="90" t="s">
        <v>211</v>
      </c>
      <c r="C92" s="91" t="s">
        <v>78</v>
      </c>
      <c r="D92" s="37">
        <v>19</v>
      </c>
      <c r="E92" s="37">
        <v>200</v>
      </c>
      <c r="F92" s="37">
        <f>D92*E92</f>
        <v>3800</v>
      </c>
      <c r="G92" s="92" t="s">
        <v>153</v>
      </c>
      <c r="H92" s="91" t="s">
        <v>78</v>
      </c>
      <c r="I92" s="72">
        <v>19</v>
      </c>
      <c r="J92" s="143" t="s">
        <v>147</v>
      </c>
      <c r="K92" s="125">
        <v>0</v>
      </c>
      <c r="L92" s="70"/>
      <c r="M92" s="70"/>
      <c r="N92" s="70"/>
      <c r="O92" s="70"/>
      <c r="P92" s="70"/>
      <c r="Q92" s="70"/>
      <c r="R92" s="70"/>
      <c r="S92" s="70"/>
      <c r="T92" s="70"/>
      <c r="U92" s="70"/>
      <c r="V92" s="70"/>
      <c r="W92" s="70"/>
      <c r="X92" s="70"/>
      <c r="Y92" s="70"/>
      <c r="Z92" s="70"/>
      <c r="AA92" s="70"/>
      <c r="AB92" s="70"/>
      <c r="AC92" s="70"/>
      <c r="AD92" s="70"/>
      <c r="AE92" s="70"/>
      <c r="AF92" s="70"/>
      <c r="AG92" s="70"/>
      <c r="AH92" s="70"/>
    </row>
    <row r="93" spans="1:34" s="26" customFormat="1" ht="27.6">
      <c r="A93" s="38">
        <v>87</v>
      </c>
      <c r="B93" s="93" t="s">
        <v>86</v>
      </c>
      <c r="C93" s="95"/>
      <c r="D93" s="94"/>
      <c r="E93" s="95"/>
      <c r="F93" s="88">
        <f>SUM(F76:F92)</f>
        <v>7180</v>
      </c>
      <c r="G93" s="96" t="s">
        <v>87</v>
      </c>
      <c r="H93" s="94"/>
      <c r="I93" s="94"/>
      <c r="J93" s="94"/>
      <c r="K93" s="88">
        <f>SUM(K76:K92)</f>
        <v>3323.85</v>
      </c>
      <c r="L93" s="86"/>
      <c r="M93" s="86"/>
      <c r="N93" s="70"/>
      <c r="O93" s="70"/>
      <c r="P93" s="70"/>
      <c r="Q93" s="70"/>
      <c r="R93" s="70"/>
      <c r="S93" s="70"/>
      <c r="T93" s="70"/>
      <c r="U93" s="70"/>
      <c r="V93" s="70"/>
      <c r="W93" s="70"/>
      <c r="X93" s="70"/>
      <c r="Y93" s="70"/>
      <c r="Z93" s="70"/>
      <c r="AA93" s="70"/>
      <c r="AB93" s="70"/>
      <c r="AC93" s="70"/>
      <c r="AD93" s="70"/>
      <c r="AE93" s="70"/>
      <c r="AF93" s="70"/>
      <c r="AG93" s="70"/>
      <c r="AH93" s="70"/>
    </row>
    <row r="94" spans="1:34">
      <c r="A94" s="38">
        <v>88</v>
      </c>
      <c r="B94" s="80" t="s">
        <v>80</v>
      </c>
      <c r="C94" s="82"/>
      <c r="D94" s="81"/>
      <c r="E94" s="82"/>
      <c r="F94" s="83"/>
      <c r="G94" s="84"/>
      <c r="H94" s="81"/>
      <c r="I94" s="81"/>
      <c r="J94" s="141"/>
      <c r="K94" s="85"/>
      <c r="L94" s="86"/>
      <c r="M94" s="86"/>
      <c r="N94" s="70"/>
      <c r="O94" s="70"/>
      <c r="P94" s="70"/>
      <c r="Q94" s="70"/>
      <c r="R94" s="70"/>
      <c r="S94" s="70"/>
      <c r="T94" s="70"/>
      <c r="U94" s="70"/>
      <c r="V94" s="70"/>
      <c r="W94" s="70"/>
      <c r="X94" s="70"/>
      <c r="Y94" s="70"/>
      <c r="Z94" s="70"/>
      <c r="AA94" s="70"/>
      <c r="AB94" s="70"/>
      <c r="AC94" s="70"/>
      <c r="AD94" s="70"/>
      <c r="AE94" s="70"/>
      <c r="AF94" s="70"/>
      <c r="AG94" s="70"/>
      <c r="AH94" s="70"/>
    </row>
    <row r="95" spans="1:34">
      <c r="A95" s="38">
        <v>89</v>
      </c>
      <c r="B95" s="87" t="s">
        <v>92</v>
      </c>
      <c r="C95" s="97" t="s">
        <v>78</v>
      </c>
      <c r="D95" s="37">
        <v>1</v>
      </c>
      <c r="E95" s="37">
        <v>200</v>
      </c>
      <c r="F95" s="37">
        <f>D95*E95</f>
        <v>200</v>
      </c>
      <c r="G95" s="45" t="s">
        <v>164</v>
      </c>
      <c r="H95" s="30" t="s">
        <v>78</v>
      </c>
      <c r="I95" s="37">
        <v>1</v>
      </c>
      <c r="J95" s="71" t="s">
        <v>147</v>
      </c>
      <c r="K95" s="37">
        <v>0</v>
      </c>
      <c r="L95" s="70"/>
      <c r="M95" s="70"/>
      <c r="N95" s="70"/>
      <c r="O95" s="70"/>
      <c r="P95" s="70"/>
      <c r="Q95" s="70"/>
      <c r="R95" s="70"/>
      <c r="S95" s="70"/>
      <c r="T95" s="70"/>
      <c r="U95" s="70"/>
      <c r="V95" s="70"/>
      <c r="W95" s="70"/>
      <c r="X95" s="70"/>
      <c r="Y95" s="70"/>
      <c r="Z95" s="70"/>
      <c r="AA95" s="70"/>
      <c r="AB95" s="70"/>
      <c r="AC95" s="70"/>
      <c r="AD95" s="70"/>
      <c r="AE95" s="70"/>
      <c r="AF95" s="70"/>
      <c r="AG95" s="70"/>
      <c r="AH95" s="70"/>
    </row>
    <row r="96" spans="1:34">
      <c r="A96" s="38">
        <v>90</v>
      </c>
      <c r="B96" s="87"/>
      <c r="C96" s="98"/>
      <c r="D96" s="37"/>
      <c r="E96" s="37"/>
      <c r="F96" s="37"/>
      <c r="G96" s="45"/>
      <c r="H96" s="30"/>
      <c r="I96" s="37"/>
      <c r="J96" s="71"/>
      <c r="K96" s="37"/>
      <c r="L96" s="70"/>
      <c r="M96" s="70"/>
      <c r="N96" s="70"/>
      <c r="O96" s="70"/>
      <c r="P96" s="70"/>
      <c r="Q96" s="70"/>
      <c r="R96" s="70"/>
      <c r="S96" s="70"/>
      <c r="T96" s="70"/>
      <c r="U96" s="70"/>
      <c r="V96" s="70"/>
      <c r="W96" s="70"/>
      <c r="X96" s="70"/>
      <c r="Y96" s="70"/>
      <c r="Z96" s="70"/>
      <c r="AA96" s="70"/>
      <c r="AB96" s="70"/>
      <c r="AC96" s="70"/>
      <c r="AD96" s="70"/>
      <c r="AE96" s="70"/>
      <c r="AF96" s="70"/>
      <c r="AG96" s="70"/>
      <c r="AH96" s="70"/>
    </row>
    <row r="97" spans="1:34" ht="27.6">
      <c r="A97" s="38">
        <v>91</v>
      </c>
      <c r="B97" s="61" t="s">
        <v>88</v>
      </c>
      <c r="C97" s="62"/>
      <c r="D97" s="63"/>
      <c r="E97" s="79"/>
      <c r="F97" s="88">
        <f>SUM(F95:F96)</f>
        <v>200</v>
      </c>
      <c r="G97" s="61" t="s">
        <v>89</v>
      </c>
      <c r="H97" s="64"/>
      <c r="I97" s="63"/>
      <c r="J97" s="63"/>
      <c r="K97" s="88">
        <f>SUM(K95:K96)</f>
        <v>0</v>
      </c>
      <c r="L97" s="70"/>
      <c r="M97" s="70"/>
      <c r="N97" s="70"/>
      <c r="O97" s="70"/>
      <c r="P97" s="70"/>
      <c r="Q97" s="70"/>
      <c r="R97" s="70"/>
      <c r="S97" s="70"/>
      <c r="T97" s="70"/>
      <c r="U97" s="70"/>
      <c r="V97" s="70"/>
      <c r="W97" s="70"/>
      <c r="X97" s="70"/>
      <c r="Y97" s="70"/>
      <c r="Z97" s="70"/>
      <c r="AA97" s="70"/>
      <c r="AB97" s="70"/>
      <c r="AC97" s="70"/>
      <c r="AD97" s="70"/>
      <c r="AE97" s="70"/>
      <c r="AF97" s="70"/>
      <c r="AG97" s="70"/>
      <c r="AH97" s="70"/>
    </row>
    <row r="98" spans="1:34">
      <c r="A98" s="38">
        <v>92</v>
      </c>
      <c r="B98" s="55" t="s">
        <v>81</v>
      </c>
      <c r="C98" s="25"/>
      <c r="D98" s="34"/>
      <c r="E98" s="34"/>
      <c r="F98" s="99"/>
      <c r="G98" s="45"/>
      <c r="H98" s="30"/>
      <c r="I98" s="34"/>
      <c r="J98" s="69"/>
      <c r="K98" s="34"/>
      <c r="L98" s="70"/>
      <c r="M98" s="70"/>
      <c r="N98" s="70"/>
      <c r="O98" s="70"/>
      <c r="P98" s="70"/>
      <c r="Q98" s="70"/>
      <c r="R98" s="70"/>
      <c r="S98" s="70"/>
      <c r="T98" s="70"/>
      <c r="U98" s="70"/>
      <c r="V98" s="70"/>
      <c r="W98" s="70"/>
      <c r="X98" s="70"/>
      <c r="Y98" s="70"/>
      <c r="Z98" s="70"/>
      <c r="AA98" s="70"/>
      <c r="AB98" s="70"/>
      <c r="AC98" s="70"/>
      <c r="AD98" s="70"/>
      <c r="AE98" s="70"/>
      <c r="AF98" s="70"/>
      <c r="AG98" s="70"/>
      <c r="AH98" s="70"/>
    </row>
    <row r="99" spans="1:34" ht="27.6">
      <c r="A99" s="38">
        <v>93</v>
      </c>
      <c r="B99" s="22" t="s">
        <v>212</v>
      </c>
      <c r="C99" s="25" t="s">
        <v>83</v>
      </c>
      <c r="D99" s="34">
        <v>11</v>
      </c>
      <c r="E99" s="34">
        <v>450</v>
      </c>
      <c r="F99" s="37">
        <f>D99*E99</f>
        <v>4950</v>
      </c>
      <c r="G99" s="45" t="s">
        <v>213</v>
      </c>
      <c r="H99" s="30" t="s">
        <v>82</v>
      </c>
      <c r="I99" s="34">
        <v>12.8</v>
      </c>
      <c r="J99" s="69">
        <v>668</v>
      </c>
      <c r="K99" s="34">
        <f>I99*J99</f>
        <v>8550.4</v>
      </c>
      <c r="L99" s="70"/>
      <c r="M99" s="70"/>
      <c r="N99" s="70"/>
      <c r="O99" s="70"/>
      <c r="P99" s="70"/>
      <c r="Q99" s="70"/>
      <c r="R99" s="70"/>
      <c r="S99" s="70"/>
      <c r="T99" s="70"/>
      <c r="U99" s="70"/>
      <c r="V99" s="70"/>
      <c r="W99" s="70"/>
      <c r="X99" s="70"/>
      <c r="Y99" s="70"/>
      <c r="Z99" s="70"/>
      <c r="AA99" s="70"/>
      <c r="AB99" s="70"/>
      <c r="AC99" s="70"/>
      <c r="AD99" s="70"/>
      <c r="AE99" s="70"/>
      <c r="AF99" s="70"/>
      <c r="AG99" s="70"/>
      <c r="AH99" s="70"/>
    </row>
    <row r="100" spans="1:34">
      <c r="A100" s="38">
        <v>94</v>
      </c>
      <c r="B100" s="22" t="s">
        <v>110</v>
      </c>
      <c r="C100" s="25" t="s">
        <v>83</v>
      </c>
      <c r="D100" s="100">
        <v>43.5</v>
      </c>
      <c r="E100" s="37">
        <v>50</v>
      </c>
      <c r="F100" s="37">
        <f t="shared" ref="F100:F106" si="7">D100*E100</f>
        <v>2175</v>
      </c>
      <c r="G100" s="45"/>
      <c r="H100" s="30"/>
      <c r="I100" s="37"/>
      <c r="J100" s="71"/>
      <c r="K100" s="37"/>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row>
    <row r="101" spans="1:34" ht="27.6">
      <c r="A101" s="38">
        <v>95</v>
      </c>
      <c r="B101" s="22" t="s">
        <v>151</v>
      </c>
      <c r="C101" s="25" t="s">
        <v>83</v>
      </c>
      <c r="D101" s="134">
        <v>33</v>
      </c>
      <c r="E101" s="37">
        <v>100</v>
      </c>
      <c r="F101" s="37">
        <f t="shared" si="7"/>
        <v>3300</v>
      </c>
      <c r="G101" s="45"/>
      <c r="H101" s="30"/>
      <c r="I101" s="37"/>
      <c r="J101" s="71"/>
      <c r="K101" s="37"/>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row>
    <row r="102" spans="1:34">
      <c r="A102" s="38">
        <v>96</v>
      </c>
      <c r="B102" s="22" t="s">
        <v>158</v>
      </c>
      <c r="C102" s="76" t="s">
        <v>83</v>
      </c>
      <c r="D102" s="100">
        <v>50</v>
      </c>
      <c r="E102" s="37">
        <v>50</v>
      </c>
      <c r="F102" s="37">
        <f t="shared" si="7"/>
        <v>2500</v>
      </c>
      <c r="G102" s="45" t="s">
        <v>152</v>
      </c>
      <c r="H102" s="30" t="s">
        <v>82</v>
      </c>
      <c r="I102" s="37">
        <f>D102*1.05</f>
        <v>52.5</v>
      </c>
      <c r="J102" s="71">
        <v>15.6</v>
      </c>
      <c r="K102" s="37">
        <f>I102*J102</f>
        <v>819</v>
      </c>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row>
    <row r="103" spans="1:34">
      <c r="A103" s="38">
        <v>97</v>
      </c>
      <c r="B103" s="22"/>
      <c r="C103" s="76"/>
      <c r="D103" s="100"/>
      <c r="E103" s="37"/>
      <c r="F103" s="37"/>
      <c r="G103" s="45" t="s">
        <v>165</v>
      </c>
      <c r="H103" s="30" t="s">
        <v>78</v>
      </c>
      <c r="I103" s="37">
        <v>3</v>
      </c>
      <c r="J103" s="71">
        <v>90.63</v>
      </c>
      <c r="K103" s="37">
        <f>I103*J103</f>
        <v>271.89</v>
      </c>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row>
    <row r="104" spans="1:34">
      <c r="A104" s="38">
        <v>98</v>
      </c>
      <c r="B104" s="22"/>
      <c r="C104" s="25"/>
      <c r="D104" s="100"/>
      <c r="E104" s="37"/>
      <c r="F104" s="37"/>
      <c r="G104" s="23" t="s">
        <v>109</v>
      </c>
      <c r="H104" s="30" t="s">
        <v>78</v>
      </c>
      <c r="I104" s="37">
        <v>1</v>
      </c>
      <c r="J104" s="69">
        <v>96.67</v>
      </c>
      <c r="K104" s="37">
        <f>I104*J104</f>
        <v>96.67</v>
      </c>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row>
    <row r="105" spans="1:34" s="28" customFormat="1" ht="13.2" customHeight="1">
      <c r="A105" s="38">
        <v>99</v>
      </c>
      <c r="B105" s="75" t="s">
        <v>150</v>
      </c>
      <c r="C105" s="29" t="s">
        <v>134</v>
      </c>
      <c r="D105" s="72">
        <v>1</v>
      </c>
      <c r="E105" s="37">
        <v>2000</v>
      </c>
      <c r="F105" s="37">
        <f t="shared" si="7"/>
        <v>2000</v>
      </c>
      <c r="G105" s="23"/>
      <c r="H105" s="30"/>
      <c r="I105" s="37"/>
      <c r="J105" s="69"/>
      <c r="K105" s="37"/>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row>
    <row r="106" spans="1:34" s="28" customFormat="1" ht="13.2" customHeight="1">
      <c r="A106" s="38">
        <v>100</v>
      </c>
      <c r="B106" s="22" t="s">
        <v>133</v>
      </c>
      <c r="C106" s="25" t="s">
        <v>93</v>
      </c>
      <c r="D106" s="100">
        <v>0.5</v>
      </c>
      <c r="E106" s="37">
        <v>200</v>
      </c>
      <c r="F106" s="37">
        <f t="shared" si="7"/>
        <v>100</v>
      </c>
      <c r="G106" s="45" t="s">
        <v>167</v>
      </c>
      <c r="H106" s="30" t="s">
        <v>78</v>
      </c>
      <c r="I106" s="37">
        <v>5</v>
      </c>
      <c r="J106" s="71">
        <v>137.5</v>
      </c>
      <c r="K106" s="37">
        <f>I106*J106</f>
        <v>687.5</v>
      </c>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row>
    <row r="107" spans="1:34" s="28" customFormat="1" ht="13.2" customHeight="1">
      <c r="A107" s="38">
        <v>101</v>
      </c>
      <c r="B107" s="22"/>
      <c r="C107" s="25"/>
      <c r="D107" s="100"/>
      <c r="E107" s="37"/>
      <c r="F107" s="37"/>
      <c r="G107" s="45" t="s">
        <v>168</v>
      </c>
      <c r="H107" s="30" t="s">
        <v>78</v>
      </c>
      <c r="I107" s="37">
        <v>1</v>
      </c>
      <c r="J107" s="71">
        <v>63.08</v>
      </c>
      <c r="K107" s="37">
        <f>I107*J107</f>
        <v>63.08</v>
      </c>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row>
    <row r="108" spans="1:34" s="28" customFormat="1" ht="13.2" customHeight="1">
      <c r="A108" s="38">
        <v>102</v>
      </c>
      <c r="B108" s="22"/>
      <c r="C108" s="25"/>
      <c r="D108" s="100"/>
      <c r="E108" s="37"/>
      <c r="F108" s="37"/>
      <c r="G108" s="45"/>
      <c r="H108" s="30"/>
      <c r="I108" s="37"/>
      <c r="J108" s="71"/>
      <c r="K108" s="37"/>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row>
    <row r="109" spans="1:34" ht="27.6">
      <c r="A109" s="38">
        <v>103</v>
      </c>
      <c r="B109" s="61" t="s">
        <v>97</v>
      </c>
      <c r="C109" s="62"/>
      <c r="D109" s="63"/>
      <c r="E109" s="63"/>
      <c r="F109" s="63">
        <f>SUM(F99:F108)</f>
        <v>15025</v>
      </c>
      <c r="G109" s="96" t="s">
        <v>105</v>
      </c>
      <c r="H109" s="64"/>
      <c r="I109" s="63"/>
      <c r="J109" s="63"/>
      <c r="K109" s="88">
        <f>SUM(K98:K108)</f>
        <v>10488.539999999999</v>
      </c>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row>
    <row r="110" spans="1:34" s="86" customFormat="1">
      <c r="A110" s="38">
        <v>104</v>
      </c>
      <c r="B110" s="48"/>
      <c r="C110" s="49"/>
      <c r="D110" s="101"/>
      <c r="E110" s="49"/>
      <c r="F110" s="102"/>
      <c r="G110" s="103" t="s">
        <v>102</v>
      </c>
      <c r="H110" s="104"/>
      <c r="I110" s="105"/>
      <c r="J110" s="71"/>
      <c r="K110" s="106">
        <f>K109+K97+K93+K75+K63+K22</f>
        <v>35225.717889999993</v>
      </c>
      <c r="L110" s="70"/>
      <c r="M110" s="70"/>
    </row>
    <row r="111" spans="1:34" s="86" customFormat="1">
      <c r="A111" s="38">
        <v>105</v>
      </c>
      <c r="B111" s="103" t="s">
        <v>103</v>
      </c>
      <c r="C111" s="104"/>
      <c r="D111" s="107"/>
      <c r="E111" s="102"/>
      <c r="F111" s="108">
        <f>F109+F97+F93+F75+F63+F22</f>
        <v>92379.6</v>
      </c>
      <c r="G111" s="109" t="s">
        <v>104</v>
      </c>
      <c r="H111" s="110">
        <v>0.03</v>
      </c>
      <c r="I111" s="105"/>
      <c r="J111" s="71"/>
      <c r="K111" s="106">
        <f>K110*H111</f>
        <v>1056.7715366999998</v>
      </c>
      <c r="L111" s="70"/>
      <c r="M111" s="70"/>
    </row>
    <row r="112" spans="1:34">
      <c r="A112" s="38">
        <v>106</v>
      </c>
      <c r="B112" s="109"/>
      <c r="C112" s="111"/>
      <c r="D112" s="107"/>
      <c r="E112" s="102"/>
      <c r="F112" s="108"/>
      <c r="G112" s="103" t="s">
        <v>96</v>
      </c>
      <c r="H112" s="104"/>
      <c r="I112" s="105"/>
      <c r="J112" s="71"/>
      <c r="K112" s="106">
        <f>K110+K111</f>
        <v>36282.489426699991</v>
      </c>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row>
    <row r="113" spans="1:34">
      <c r="A113" s="38">
        <v>107</v>
      </c>
      <c r="B113" s="103" t="s">
        <v>95</v>
      </c>
      <c r="C113" s="112"/>
      <c r="D113" s="107"/>
      <c r="E113" s="34"/>
      <c r="F113" s="108">
        <f>F111</f>
        <v>92379.6</v>
      </c>
      <c r="G113" s="103" t="s">
        <v>124</v>
      </c>
      <c r="H113" s="112"/>
      <c r="I113" s="105"/>
      <c r="J113" s="71"/>
      <c r="K113" s="106">
        <f>F113+K112</f>
        <v>128662.0894267</v>
      </c>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row>
    <row r="114" spans="1:34">
      <c r="A114" s="38">
        <v>108</v>
      </c>
      <c r="B114" s="113"/>
      <c r="C114" s="112"/>
      <c r="D114" s="114"/>
      <c r="E114" s="112"/>
      <c r="F114" s="114"/>
      <c r="G114" s="103" t="s">
        <v>135</v>
      </c>
      <c r="H114" s="112"/>
      <c r="I114" s="105"/>
      <c r="J114" s="71"/>
      <c r="K114" s="106">
        <f>K115/6</f>
        <v>25732.417885339997</v>
      </c>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row>
    <row r="115" spans="1:34">
      <c r="A115" s="38">
        <v>109</v>
      </c>
      <c r="B115" s="113"/>
      <c r="C115" s="112"/>
      <c r="D115" s="114"/>
      <c r="E115" s="112"/>
      <c r="F115" s="114"/>
      <c r="G115" s="103" t="s">
        <v>125</v>
      </c>
      <c r="H115" s="112"/>
      <c r="I115" s="105"/>
      <c r="J115" s="71"/>
      <c r="K115" s="106">
        <f>K113*1.2</f>
        <v>154394.50731203999</v>
      </c>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row>
    <row r="116" spans="1:34" s="28" customFormat="1" ht="15.6">
      <c r="A116" s="33"/>
      <c r="B116" s="115"/>
      <c r="C116" s="54"/>
      <c r="D116" s="27"/>
      <c r="E116" s="54"/>
      <c r="F116" s="27"/>
      <c r="G116" s="115"/>
      <c r="H116" s="27"/>
      <c r="I116" s="27"/>
      <c r="J116" s="136"/>
      <c r="K116" s="27"/>
      <c r="L116" s="27"/>
      <c r="M116" s="27"/>
      <c r="N116" s="70"/>
      <c r="O116" s="70"/>
      <c r="P116" s="70"/>
      <c r="Q116" s="70"/>
      <c r="R116" s="70"/>
      <c r="S116" s="70"/>
      <c r="T116" s="70"/>
      <c r="U116" s="70"/>
      <c r="V116" s="70"/>
      <c r="W116" s="70"/>
      <c r="X116" s="70"/>
      <c r="Y116" s="70"/>
      <c r="Z116" s="70"/>
      <c r="AA116" s="70"/>
      <c r="AB116" s="70"/>
      <c r="AC116" s="70"/>
      <c r="AD116" s="70"/>
      <c r="AE116" s="70"/>
      <c r="AF116" s="70"/>
      <c r="AG116" s="70"/>
      <c r="AH116" s="70"/>
    </row>
    <row r="117" spans="1:34" s="28" customFormat="1" ht="15.6">
      <c r="A117" s="33"/>
      <c r="B117" s="115"/>
      <c r="C117" s="54"/>
      <c r="D117" s="27"/>
      <c r="E117" s="54"/>
      <c r="F117" s="27"/>
      <c r="G117" s="115"/>
      <c r="H117" s="27"/>
      <c r="I117" s="27"/>
      <c r="J117" s="136"/>
      <c r="K117" s="27"/>
      <c r="L117" s="27"/>
      <c r="M117" s="27"/>
      <c r="N117" s="70"/>
      <c r="O117" s="70"/>
      <c r="P117" s="70"/>
      <c r="Q117" s="70"/>
      <c r="R117" s="70"/>
      <c r="S117" s="70"/>
      <c r="T117" s="70"/>
      <c r="U117" s="70"/>
      <c r="V117" s="70"/>
      <c r="W117" s="70"/>
      <c r="X117" s="70"/>
      <c r="Y117" s="70"/>
      <c r="Z117" s="70"/>
      <c r="AA117" s="70"/>
      <c r="AB117" s="70"/>
      <c r="AC117" s="70"/>
      <c r="AD117" s="70"/>
      <c r="AE117" s="70"/>
      <c r="AF117" s="70"/>
      <c r="AG117" s="70"/>
      <c r="AH117" s="70"/>
    </row>
    <row r="118" spans="1:34" s="28" customFormat="1" ht="15.6">
      <c r="A118" s="33"/>
      <c r="B118" s="115"/>
      <c r="C118" s="54"/>
      <c r="D118" s="27"/>
      <c r="E118" s="54"/>
      <c r="F118" s="27"/>
      <c r="G118" s="115"/>
      <c r="H118" s="27"/>
      <c r="I118" s="27"/>
      <c r="J118" s="136"/>
      <c r="K118" s="27"/>
      <c r="L118" s="27"/>
      <c r="M118" s="27"/>
      <c r="N118" s="70"/>
      <c r="O118" s="70"/>
      <c r="P118" s="70"/>
      <c r="Q118" s="70"/>
      <c r="R118" s="70"/>
      <c r="S118" s="70"/>
      <c r="T118" s="70"/>
      <c r="U118" s="70"/>
      <c r="V118" s="70"/>
      <c r="W118" s="70"/>
      <c r="X118" s="70"/>
      <c r="Y118" s="70"/>
      <c r="Z118" s="70"/>
      <c r="AA118" s="70"/>
      <c r="AB118" s="70"/>
      <c r="AC118" s="70"/>
      <c r="AD118" s="70"/>
      <c r="AE118" s="70"/>
      <c r="AF118" s="70"/>
      <c r="AG118" s="70"/>
      <c r="AH118" s="70"/>
    </row>
    <row r="119" spans="1:34" s="28" customFormat="1" ht="15.6">
      <c r="A119" s="33"/>
      <c r="B119" s="115"/>
      <c r="C119" s="54"/>
      <c r="D119" s="27"/>
      <c r="E119" s="54"/>
      <c r="F119" s="27"/>
      <c r="G119" s="115"/>
      <c r="H119" s="27"/>
      <c r="I119" s="27"/>
      <c r="J119" s="136"/>
      <c r="K119" s="27"/>
      <c r="L119" s="27"/>
      <c r="M119" s="27"/>
      <c r="N119" s="70"/>
      <c r="O119" s="70"/>
      <c r="P119" s="70"/>
      <c r="Q119" s="70"/>
      <c r="R119" s="70"/>
      <c r="S119" s="70"/>
      <c r="T119" s="70"/>
      <c r="U119" s="70"/>
      <c r="V119" s="70"/>
      <c r="W119" s="70"/>
      <c r="X119" s="70"/>
      <c r="Y119" s="70"/>
      <c r="Z119" s="70"/>
      <c r="AA119" s="70"/>
      <c r="AB119" s="70"/>
      <c r="AC119" s="70"/>
      <c r="AD119" s="70"/>
      <c r="AE119" s="70"/>
      <c r="AF119" s="70"/>
      <c r="AG119" s="70"/>
      <c r="AH119" s="70"/>
    </row>
    <row r="120" spans="1:34" s="26" customFormat="1" ht="15.6">
      <c r="A120" s="33"/>
      <c r="B120" s="115"/>
      <c r="C120" s="54"/>
      <c r="D120" s="27"/>
      <c r="E120" s="54"/>
      <c r="F120" s="27"/>
      <c r="G120" s="115"/>
      <c r="H120" s="27"/>
      <c r="I120" s="27"/>
      <c r="J120" s="136"/>
      <c r="K120" s="27"/>
      <c r="L120" s="27"/>
      <c r="M120" s="27"/>
      <c r="N120" s="70"/>
      <c r="O120" s="70"/>
      <c r="P120" s="70"/>
      <c r="Q120" s="70"/>
      <c r="R120" s="70"/>
      <c r="S120" s="70"/>
      <c r="T120" s="70"/>
      <c r="U120" s="70"/>
      <c r="V120" s="70"/>
      <c r="W120" s="70"/>
      <c r="X120" s="70"/>
      <c r="Y120" s="70"/>
      <c r="Z120" s="70"/>
      <c r="AA120" s="70"/>
      <c r="AB120" s="70"/>
      <c r="AC120" s="70"/>
      <c r="AD120" s="70"/>
      <c r="AE120" s="70"/>
      <c r="AF120" s="70"/>
      <c r="AG120" s="70"/>
      <c r="AH120" s="70"/>
    </row>
    <row r="121" spans="1:34">
      <c r="A121" s="116"/>
      <c r="N121" s="70"/>
      <c r="O121" s="70"/>
      <c r="P121" s="70"/>
      <c r="Q121" s="70"/>
      <c r="R121" s="70"/>
      <c r="S121" s="70"/>
      <c r="T121" s="70"/>
      <c r="U121" s="70"/>
      <c r="V121" s="70"/>
      <c r="W121" s="70"/>
      <c r="X121" s="70"/>
      <c r="Y121" s="70"/>
      <c r="Z121" s="70"/>
      <c r="AA121" s="70"/>
      <c r="AB121" s="70"/>
      <c r="AC121" s="70"/>
      <c r="AD121" s="70"/>
      <c r="AE121" s="70"/>
      <c r="AF121" s="70"/>
      <c r="AG121" s="70"/>
      <c r="AH121" s="70"/>
    </row>
    <row r="122" spans="1:34">
      <c r="A122" s="116"/>
      <c r="N122" s="70"/>
      <c r="O122" s="70"/>
      <c r="P122" s="70"/>
      <c r="Q122" s="70"/>
      <c r="R122" s="70"/>
      <c r="S122" s="70"/>
      <c r="T122" s="70"/>
      <c r="U122" s="70"/>
      <c r="V122" s="70"/>
      <c r="W122" s="70"/>
      <c r="X122" s="70"/>
      <c r="Y122" s="70"/>
      <c r="Z122" s="70"/>
      <c r="AA122" s="70"/>
      <c r="AB122" s="70"/>
      <c r="AC122" s="70"/>
      <c r="AD122" s="70"/>
      <c r="AE122" s="70"/>
      <c r="AF122" s="70"/>
      <c r="AG122" s="70"/>
      <c r="AH122" s="70"/>
    </row>
    <row r="123" spans="1:34">
      <c r="A123" s="116"/>
      <c r="N123" s="70"/>
      <c r="O123" s="70"/>
      <c r="P123" s="70"/>
      <c r="Q123" s="70"/>
      <c r="R123" s="70"/>
      <c r="S123" s="70"/>
      <c r="T123" s="70"/>
      <c r="U123" s="70"/>
      <c r="V123" s="70"/>
      <c r="W123" s="70"/>
      <c r="X123" s="70"/>
      <c r="Y123" s="70"/>
      <c r="Z123" s="70"/>
      <c r="AA123" s="70"/>
      <c r="AB123" s="70"/>
      <c r="AC123" s="70"/>
      <c r="AD123" s="70"/>
      <c r="AE123" s="70"/>
      <c r="AF123" s="70"/>
      <c r="AG123" s="70"/>
      <c r="AH123" s="70"/>
    </row>
    <row r="124" spans="1:34">
      <c r="A124" s="116"/>
      <c r="N124" s="70"/>
      <c r="O124" s="70"/>
      <c r="P124" s="70"/>
      <c r="Q124" s="70"/>
      <c r="R124" s="70"/>
      <c r="S124" s="70"/>
      <c r="T124" s="70"/>
      <c r="U124" s="70"/>
      <c r="V124" s="70"/>
      <c r="W124" s="70"/>
      <c r="X124" s="70"/>
      <c r="Y124" s="70"/>
      <c r="Z124" s="70"/>
      <c r="AA124" s="70"/>
      <c r="AB124" s="70"/>
      <c r="AC124" s="70"/>
      <c r="AD124" s="70"/>
      <c r="AE124" s="70"/>
      <c r="AF124" s="70"/>
      <c r="AG124" s="70"/>
      <c r="AH124" s="70"/>
    </row>
    <row r="125" spans="1:34">
      <c r="A125" s="116"/>
      <c r="N125" s="70"/>
      <c r="O125" s="70"/>
      <c r="P125" s="70"/>
      <c r="Q125" s="70"/>
      <c r="R125" s="70"/>
      <c r="S125" s="70"/>
      <c r="T125" s="70"/>
      <c r="U125" s="70"/>
      <c r="V125" s="70"/>
      <c r="W125" s="70"/>
      <c r="X125" s="70"/>
      <c r="Y125" s="70"/>
      <c r="Z125" s="70"/>
      <c r="AA125" s="70"/>
      <c r="AB125" s="70"/>
      <c r="AC125" s="70"/>
      <c r="AD125" s="70"/>
      <c r="AE125" s="70"/>
      <c r="AF125" s="70"/>
      <c r="AG125" s="70"/>
      <c r="AH125" s="70"/>
    </row>
    <row r="126" spans="1:34">
      <c r="A126" s="116"/>
      <c r="N126" s="70"/>
      <c r="O126" s="70"/>
      <c r="P126" s="70"/>
      <c r="Q126" s="70"/>
      <c r="R126" s="70"/>
      <c r="S126" s="70"/>
      <c r="T126" s="70"/>
      <c r="U126" s="70"/>
      <c r="V126" s="70"/>
      <c r="W126" s="70"/>
      <c r="X126" s="70"/>
      <c r="Y126" s="70"/>
      <c r="Z126" s="70"/>
      <c r="AA126" s="70"/>
      <c r="AB126" s="70"/>
      <c r="AC126" s="70"/>
      <c r="AD126" s="70"/>
      <c r="AE126" s="70"/>
      <c r="AF126" s="70"/>
      <c r="AG126" s="70"/>
      <c r="AH126" s="70"/>
    </row>
    <row r="127" spans="1:34" s="32" customFormat="1">
      <c r="A127" s="116"/>
      <c r="B127" s="115"/>
      <c r="C127" s="54"/>
      <c r="D127" s="27"/>
      <c r="E127" s="54"/>
      <c r="F127" s="27"/>
      <c r="G127" s="115"/>
      <c r="H127" s="27"/>
      <c r="I127" s="27"/>
      <c r="J127" s="136"/>
      <c r="K127" s="27"/>
      <c r="L127" s="27"/>
      <c r="M127" s="27"/>
    </row>
    <row r="128" spans="1:34" s="32" customFormat="1">
      <c r="A128" s="116"/>
      <c r="B128" s="115"/>
      <c r="C128" s="54"/>
      <c r="D128" s="27"/>
      <c r="E128" s="54"/>
      <c r="F128" s="27"/>
      <c r="G128" s="115"/>
      <c r="H128" s="27"/>
      <c r="I128" s="27"/>
      <c r="J128" s="136"/>
      <c r="K128" s="27"/>
      <c r="L128" s="27"/>
      <c r="M128" s="27"/>
    </row>
    <row r="129" spans="1:14" s="32" customFormat="1">
      <c r="A129" s="116"/>
      <c r="B129" s="115"/>
      <c r="C129" s="54"/>
      <c r="D129" s="27"/>
      <c r="E129" s="54"/>
      <c r="F129" s="27"/>
      <c r="G129" s="115"/>
      <c r="H129" s="27"/>
      <c r="I129" s="27"/>
      <c r="J129" s="136"/>
      <c r="K129" s="27"/>
      <c r="L129" s="27"/>
      <c r="M129" s="27"/>
    </row>
    <row r="130" spans="1:14" s="32" customFormat="1">
      <c r="A130" s="116"/>
      <c r="B130" s="115"/>
      <c r="C130" s="54"/>
      <c r="D130" s="27"/>
      <c r="E130" s="54"/>
      <c r="F130" s="27"/>
      <c r="G130" s="115"/>
      <c r="H130" s="27"/>
      <c r="I130" s="27"/>
      <c r="J130" s="136"/>
      <c r="K130" s="27"/>
      <c r="L130" s="27"/>
      <c r="M130" s="27"/>
    </row>
    <row r="131" spans="1:14" s="32" customFormat="1">
      <c r="A131" s="116"/>
      <c r="B131" s="115"/>
      <c r="C131" s="54"/>
      <c r="D131" s="27"/>
      <c r="E131" s="54"/>
      <c r="F131" s="27"/>
      <c r="G131" s="115"/>
      <c r="H131" s="27"/>
      <c r="I131" s="27"/>
      <c r="J131" s="136"/>
      <c r="K131" s="27"/>
      <c r="L131" s="27"/>
      <c r="M131" s="27"/>
    </row>
    <row r="132" spans="1:14" s="32" customFormat="1">
      <c r="A132" s="116"/>
      <c r="B132" s="115"/>
      <c r="C132" s="54"/>
      <c r="D132" s="27"/>
      <c r="E132" s="54"/>
      <c r="F132" s="27"/>
      <c r="G132" s="115"/>
      <c r="H132" s="27"/>
      <c r="I132" s="27"/>
      <c r="J132" s="136"/>
      <c r="K132" s="27"/>
      <c r="L132" s="27"/>
      <c r="M132" s="27"/>
    </row>
    <row r="133" spans="1:14" s="32" customFormat="1" ht="31.5" customHeight="1">
      <c r="A133" s="116"/>
      <c r="B133" s="115"/>
      <c r="C133" s="54"/>
      <c r="D133" s="27"/>
      <c r="E133" s="54"/>
      <c r="F133" s="27"/>
      <c r="G133" s="115"/>
      <c r="H133" s="27"/>
      <c r="I133" s="27"/>
      <c r="J133" s="136"/>
      <c r="K133" s="27"/>
      <c r="L133" s="27"/>
      <c r="M133" s="27"/>
    </row>
    <row r="134" spans="1:14">
      <c r="A134" s="116"/>
      <c r="N134" s="70"/>
    </row>
    <row r="135" spans="1:14">
      <c r="A135" s="116"/>
    </row>
    <row r="136" spans="1:14">
      <c r="A136" s="20"/>
    </row>
    <row r="137" spans="1:14">
      <c r="A137" s="27"/>
    </row>
    <row r="141" spans="1:14">
      <c r="A141" s="117"/>
    </row>
    <row r="142" spans="1:14">
      <c r="A142" s="117"/>
    </row>
    <row r="145" spans="12:13">
      <c r="L145" s="26"/>
      <c r="M145" s="26"/>
    </row>
    <row r="146" spans="12:13">
      <c r="L146" s="26"/>
      <c r="M146" s="26"/>
    </row>
    <row r="147" spans="12:13">
      <c r="L147" s="26"/>
      <c r="M147" s="26"/>
    </row>
    <row r="148" spans="12:13">
      <c r="L148" s="26"/>
      <c r="M148" s="26"/>
    </row>
    <row r="149" spans="12:13">
      <c r="L149" s="26"/>
      <c r="M149" s="26"/>
    </row>
    <row r="152" spans="12:13">
      <c r="L152" s="118"/>
      <c r="M152" s="118"/>
    </row>
    <row r="153" spans="12:13">
      <c r="L153" s="118"/>
      <c r="M153" s="118"/>
    </row>
    <row r="154" spans="12:13">
      <c r="L154" s="118"/>
      <c r="M154" s="118"/>
    </row>
    <row r="156" spans="12:13">
      <c r="L156" s="20"/>
      <c r="M156" s="20"/>
    </row>
    <row r="157" spans="12:13">
      <c r="L157" s="20"/>
      <c r="M157" s="20"/>
    </row>
    <row r="158" spans="12:13">
      <c r="L158" s="20"/>
      <c r="M158" s="20"/>
    </row>
    <row r="165" spans="1:14" s="26" customFormat="1">
      <c r="A165" s="54"/>
      <c r="B165" s="115"/>
      <c r="C165" s="54"/>
      <c r="D165" s="27"/>
      <c r="E165" s="54"/>
      <c r="F165" s="27"/>
      <c r="G165" s="115"/>
      <c r="H165" s="27"/>
      <c r="I165" s="27"/>
      <c r="J165" s="136"/>
      <c r="K165" s="27"/>
      <c r="L165" s="27"/>
      <c r="M165" s="27"/>
      <c r="N165" s="27"/>
    </row>
    <row r="166" spans="1:14" s="26" customFormat="1">
      <c r="A166" s="54"/>
      <c r="B166" s="115"/>
      <c r="C166" s="54"/>
      <c r="D166" s="27"/>
      <c r="E166" s="54"/>
      <c r="F166" s="27"/>
      <c r="G166" s="115"/>
      <c r="H166" s="27"/>
      <c r="I166" s="27"/>
      <c r="J166" s="136"/>
      <c r="K166" s="27"/>
      <c r="L166" s="27"/>
      <c r="M166" s="27"/>
    </row>
    <row r="167" spans="1:14" s="26" customFormat="1">
      <c r="A167" s="54"/>
      <c r="B167" s="115"/>
      <c r="C167" s="54"/>
      <c r="D167" s="27"/>
      <c r="E167" s="54"/>
      <c r="F167" s="27"/>
      <c r="G167" s="115"/>
      <c r="H167" s="27"/>
      <c r="I167" s="27"/>
      <c r="J167" s="136"/>
      <c r="K167" s="27"/>
      <c r="L167" s="27"/>
      <c r="M167" s="27"/>
    </row>
    <row r="168" spans="1:14" s="26" customFormat="1">
      <c r="A168" s="54"/>
      <c r="B168" s="115"/>
      <c r="C168" s="54"/>
      <c r="D168" s="27"/>
      <c r="E168" s="54"/>
      <c r="F168" s="27"/>
      <c r="G168" s="115"/>
      <c r="H168" s="27"/>
      <c r="I168" s="27"/>
      <c r="J168" s="136"/>
      <c r="K168" s="27"/>
      <c r="L168" s="27"/>
      <c r="M168" s="27"/>
    </row>
    <row r="169" spans="1:14" s="26" customFormat="1">
      <c r="A169" s="54"/>
      <c r="B169" s="115"/>
      <c r="C169" s="54"/>
      <c r="D169" s="27"/>
      <c r="E169" s="54"/>
      <c r="F169" s="27"/>
      <c r="G169" s="115"/>
      <c r="H169" s="27"/>
      <c r="I169" s="27"/>
      <c r="J169" s="136"/>
      <c r="K169" s="27"/>
      <c r="L169" s="27"/>
      <c r="M169" s="27"/>
    </row>
    <row r="170" spans="1:14">
      <c r="N170" s="26"/>
    </row>
    <row r="172" spans="1:14" s="118" customFormat="1" ht="29.4" customHeight="1">
      <c r="A172" s="54"/>
      <c r="B172" s="115"/>
      <c r="C172" s="54"/>
      <c r="D172" s="27"/>
      <c r="E172" s="54"/>
      <c r="F172" s="27"/>
      <c r="G172" s="115"/>
      <c r="H172" s="27"/>
      <c r="I172" s="27"/>
      <c r="J172" s="136"/>
      <c r="K172" s="27"/>
      <c r="L172" s="27"/>
      <c r="M172" s="27"/>
      <c r="N172" s="27"/>
    </row>
    <row r="173" spans="1:14" s="118" customFormat="1" ht="29.4" customHeight="1">
      <c r="A173" s="54"/>
      <c r="B173" s="115"/>
      <c r="C173" s="54"/>
      <c r="D173" s="27"/>
      <c r="E173" s="54"/>
      <c r="F173" s="27"/>
      <c r="G173" s="115"/>
      <c r="H173" s="27"/>
      <c r="I173" s="27"/>
      <c r="J173" s="136"/>
      <c r="K173" s="27"/>
      <c r="L173" s="27"/>
      <c r="M173" s="27"/>
    </row>
    <row r="174" spans="1:14" s="118" customFormat="1" ht="29.4" customHeight="1">
      <c r="A174" s="54"/>
      <c r="B174" s="115"/>
      <c r="C174" s="54"/>
      <c r="D174" s="27"/>
      <c r="E174" s="54"/>
      <c r="F174" s="27"/>
      <c r="G174" s="115"/>
      <c r="H174" s="27"/>
      <c r="I174" s="27"/>
      <c r="J174" s="136"/>
      <c r="K174" s="27"/>
      <c r="L174" s="27"/>
      <c r="M174" s="27"/>
    </row>
    <row r="175" spans="1:14">
      <c r="N175" s="118"/>
    </row>
    <row r="176" spans="1:14" s="20" customFormat="1">
      <c r="A176" s="54"/>
      <c r="B176" s="115"/>
      <c r="C176" s="54"/>
      <c r="D176" s="27"/>
      <c r="E176" s="54"/>
      <c r="F176" s="27"/>
      <c r="G176" s="115"/>
      <c r="H176" s="27"/>
      <c r="I176" s="27"/>
      <c r="J176" s="136"/>
      <c r="K176" s="27"/>
      <c r="L176" s="27"/>
      <c r="M176" s="27"/>
      <c r="N176" s="27"/>
    </row>
    <row r="177" spans="1:14" s="20" customFormat="1">
      <c r="A177" s="54"/>
      <c r="B177" s="115"/>
      <c r="C177" s="54"/>
      <c r="D177" s="27"/>
      <c r="E177" s="54"/>
      <c r="F177" s="27"/>
      <c r="G177" s="115"/>
      <c r="H177" s="27"/>
      <c r="I177" s="27"/>
      <c r="J177" s="136"/>
      <c r="K177" s="27"/>
      <c r="L177" s="27"/>
      <c r="M177" s="27"/>
    </row>
    <row r="178" spans="1:14" s="20" customFormat="1">
      <c r="A178" s="54"/>
      <c r="B178" s="115"/>
      <c r="C178" s="54"/>
      <c r="D178" s="27"/>
      <c r="E178" s="54"/>
      <c r="F178" s="27"/>
      <c r="G178" s="115"/>
      <c r="H178" s="27"/>
      <c r="I178" s="27"/>
      <c r="J178" s="136"/>
      <c r="K178" s="27"/>
      <c r="L178" s="27"/>
      <c r="M178" s="27"/>
    </row>
    <row r="179" spans="1:14">
      <c r="N179" s="20"/>
    </row>
  </sheetData>
  <protectedRanges>
    <protectedRange sqref="J29 J37" name="Range1_3_3_1_2_1_1"/>
  </protectedRanges>
  <autoFilter ref="G1:G179" xr:uid="{00000000-0001-0000-0200-000000000000}"/>
  <mergeCells count="3">
    <mergeCell ref="A1:J1"/>
    <mergeCell ref="A2:I2"/>
    <mergeCell ref="A3:K4"/>
  </mergeCells>
  <phoneticPr fontId="47" type="noConversion"/>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Додаток 2</vt:lpstr>
      <vt:lpstr>Основні положеня</vt:lpstr>
      <vt:lpstr>розцінки на тендер</vt:lpstr>
      <vt:lpstr>'розцінки на тендер'!Область_печати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Pokryshka Sergii</cp:lastModifiedBy>
  <cp:lastPrinted>2024-08-20T04:52:11Z</cp:lastPrinted>
  <dcterms:created xsi:type="dcterms:W3CDTF">1996-10-08T23:32:00Z</dcterms:created>
  <dcterms:modified xsi:type="dcterms:W3CDTF">2026-05-21T12:30:31Z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