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\Desktop\ДЖІ ЕС\Наші ТЕРНДЕРИ\"/>
    </mc:Choice>
  </mc:AlternateContent>
  <xr:revisionPtr revIDLastSave="0" documentId="8_{C02A8080-FE23-43B8-B64D-EE9127F8ABB0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Набірка робіт по Ірпіню" sheetId="1" r:id="rId1"/>
  </sheets>
  <definedNames>
    <definedName name="_xlnm.Print_Area" localSheetId="0">'Набірка робіт по Ірпіню'!$A$1:$E$201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1" i="1" l="1"/>
  <c r="D200" i="1"/>
  <c r="D199" i="1"/>
  <c r="D196" i="1"/>
  <c r="D133" i="1"/>
  <c r="D128" i="1"/>
  <c r="D125" i="1"/>
  <c r="D127" i="1" s="1"/>
  <c r="D103" i="1"/>
  <c r="D86" i="1"/>
  <c r="D85" i="1"/>
  <c r="D70" i="1"/>
  <c r="D69" i="1"/>
  <c r="D68" i="1"/>
  <c r="D63" i="1"/>
  <c r="D62" i="1"/>
  <c r="D60" i="1"/>
  <c r="D53" i="1"/>
  <c r="D22" i="1"/>
  <c r="D21" i="1"/>
  <c r="D20" i="1"/>
  <c r="D17" i="1"/>
</calcChain>
</file>

<file path=xl/sharedStrings.xml><?xml version="1.0" encoding="utf-8"?>
<sst xmlns="http://schemas.openxmlformats.org/spreadsheetml/2006/main" count="385" uniqueCount="208">
  <si>
    <t>Назва обєкту</t>
  </si>
  <si>
    <t>Капітальний ремонт багатоквартирних житлових будинків в місті Ірпінь, Бучанського району, Київської області</t>
  </si>
  <si>
    <t>№</t>
  </si>
  <si>
    <t xml:space="preserve">Набірка робіт </t>
  </si>
  <si>
    <t>одиниця виміру</t>
  </si>
  <si>
    <t>кількість</t>
  </si>
  <si>
    <t>Ціна за одиницю</t>
  </si>
  <si>
    <t>п/п</t>
  </si>
  <si>
    <t xml:space="preserve">Демонтаж інженерних мереж та обладнання </t>
  </si>
  <si>
    <t>Демонтаж трубoпороводів водопостачання по підвалу та вузла вводу водопроводу</t>
  </si>
  <si>
    <t>комплект</t>
  </si>
  <si>
    <t>Внутрішня каналізація. Демонтаж трубпороводів по підвалу</t>
  </si>
  <si>
    <t>Демонтаж трубoпороводів опалення в підвальному поверсі</t>
  </si>
  <si>
    <t>Демонтаж трубопроводів дощової каналізації</t>
  </si>
  <si>
    <t>Демонтаж стояків дощової каналізації з азбестобетонних труб</t>
  </si>
  <si>
    <t>мп</t>
  </si>
  <si>
    <t>Демонтажні роботи  в квартирах</t>
  </si>
  <si>
    <t>Демонтаж дверей до квартир в місцях загального користування. Демонтаж дверних коробок з відбиванням штукатурки в укосах, знімання дверних полотен.</t>
  </si>
  <si>
    <t>шт</t>
  </si>
  <si>
    <t>Демонтаж міжкімнатних дверей. Демонтаж дверних коробок та дверних полотен.</t>
  </si>
  <si>
    <t>Демонтаж штукатурки включаючи залишки утеплення та інше</t>
  </si>
  <si>
    <t>м2</t>
  </si>
  <si>
    <t>Демонтаж стяжки</t>
  </si>
  <si>
    <t>Оброблення поверхонь антигрибковими засобами. Видалення плісняви та грибків</t>
  </si>
  <si>
    <t xml:space="preserve">Демонтаж плитки з підлоги з клеєм та іншими матеріалами, демонтаж лінолеуму, ламінату, паркету </t>
  </si>
  <si>
    <t>Демонтаж оздоблення стін з керамічної плитки, залишків клею та утеплювача</t>
  </si>
  <si>
    <t>Демонтаж оздоблення стін з шпалер або фарби</t>
  </si>
  <si>
    <t>Демонтаж покриття стелі з вагонки (металева, пластикова, деревяна) або фарби</t>
  </si>
  <si>
    <t>Демонтаж труб водопостачання, опалення та каналізації</t>
  </si>
  <si>
    <t xml:space="preserve">Двері в пошкодженій квартирі </t>
  </si>
  <si>
    <t xml:space="preserve">Встановлення металевих дверей (вхідні двері до квартир), розміри 1000х2100, </t>
  </si>
  <si>
    <t>Встановлення внутрішніх міжкімнатних МДФ дверей розміри 900х2100 мм</t>
  </si>
  <si>
    <t xml:space="preserve">Встановлення внутрішніх міжкімнатних МДФ дверей розміри 800х2100 мм. </t>
  </si>
  <si>
    <t xml:space="preserve">Встановлення внутрішніх міжкімнатних МДФ дверей розміри 700х2100 мм. </t>
  </si>
  <si>
    <t xml:space="preserve">Опоряджувальні роботи </t>
  </si>
  <si>
    <t>Влаштування бетонної стяжки вирівнюючої, армаваної металевою сіткою товщиною 80-150 мм в тамбурі житлового будинку</t>
  </si>
  <si>
    <t>Оздоблення підлоги на вхідній групі (зовнішня поверхня перед вхідною двер'ю, тамбур, підлога перед першим сходовим маршем) до будівлі за ситемою "Кам'яний килим" суміщщю KAMFIX або аналог</t>
  </si>
  <si>
    <t>Оздоблення підлоги на вхідній групі (зовнішня поверхня перед вхідною двер'ю, тамбур, підлога перед першим сходовим маршем) до будівлі керммічною плиткою/керамогранітом з антиковзним покриттям</t>
  </si>
  <si>
    <t>Влаштування бетонної стяжки армованої товщиною 50-100 мм в приміщеннях електрощитових та фарбування антистатичною фарбою</t>
  </si>
  <si>
    <t>Фарбування підлоги загального користування фарбою з високою стійкістю до стирання типу Siltek Beton Pro або аналог в 3 шари (з врахуванням очищення, демонтажу  демонтажу плінтусів за необхідності, підготовки поверхні та грунтування)</t>
  </si>
  <si>
    <t>Фарбування сходів фарбою з високою стійкістю до стирання типу Siltek Beton Pro або аналог в 3 шари ( з врахуванням очищення ат підготовки поверхні та грунтування)</t>
  </si>
  <si>
    <t>Демонтаж штукатурки</t>
  </si>
  <si>
    <t>Демонтаж фарби з стін та стелі</t>
  </si>
  <si>
    <t>Демонтаж перегородок</t>
  </si>
  <si>
    <t>Демонтаж дверей  та дверних коробок</t>
  </si>
  <si>
    <t>Шпаклювання стін та стелі</t>
  </si>
  <si>
    <t>Фарбування стін та стелі латексними фарбами</t>
  </si>
  <si>
    <t>Влаштування декоративної мозаїчної штугатурки типу Ceresit CT77</t>
  </si>
  <si>
    <t>Встановлення підвіконників у місцях загального користування та влаштування відкосів</t>
  </si>
  <si>
    <t>Встановлення металевих огороджень сходових маршів ( грунтування ПФ-020 за 2 раза.
Фінішне фарбування - порошкова фарба)</t>
  </si>
  <si>
    <t xml:space="preserve">Обшивання стін протипожежним гіпсокартоном в 1 шар з шаром шумоізоляційної мінвати  з шпаклюванням та фарбуванням  в приміщенні електрощитової </t>
  </si>
  <si>
    <t>Обшивання стін з металевими конструкціями підсилення протипожежним гіпсокартоном гіпсокартоном в 2 шари  з шпаклюванням та фарбуванням  в місцях загального користування</t>
  </si>
  <si>
    <t>Обшивання стелі  протипожежним гіпсокартоном в 2 шари (EI 60)  з шпаклюванням та фарбуванням В місцях влаштування металевого підсилення конструкцій (місця загального користування вище 10 поверха)</t>
  </si>
  <si>
    <t>Обшивання стелі  електрощитової протипожежним гіпсокартоном в 1 шар із влаштуванням шару акустичної мінвати товщиною 50 мм з шпаклюванням та фарбуванням (електрощитова)</t>
  </si>
  <si>
    <t xml:space="preserve">Цегляна кладка стіни товщиною 120 мм (з влаштуванням штукатурки та фарбуванням)  у приміщенні електрощитової </t>
  </si>
  <si>
    <t>Встановлення кодового замка на вхідні двері до під'їзду</t>
  </si>
  <si>
    <t xml:space="preserve">Опоряджувальні роботи в пошкоджених квартирах </t>
  </si>
  <si>
    <t>Ремонт віконних відкосів після встановлення нових вікон (влуштування гідроізоляції, влаштування штукатурки/гіпсокартону, шпаклювання та фарбування)</t>
  </si>
  <si>
    <t>Влаштування шумоізоляційного прошарку з спіненого зшитого поліетилену товщиною 5 мм, типу Gemafon або аналог</t>
  </si>
  <si>
    <t>Влаштування шару гідроізоляції з мінеральної обмазувальної гідроізоляції типу Ceresit СR-65 або аналог за заведенням на стіни на висоту 300 мм</t>
  </si>
  <si>
    <t xml:space="preserve">Влаштування стяжки з цементно-піщаного розчину в пошкодженій квартирі </t>
  </si>
  <si>
    <t>Влаштування самовирівнюючої суміші на підлогу</t>
  </si>
  <si>
    <t>Оздоблення підлоги на балконах у ваннах та санвузлах плиткою З врахуванням влаштування підлогового плінтуса</t>
  </si>
  <si>
    <t>Оздоблення підлоги у кухнях та прихожих плиткою. Включаючи встановлення плиткових плінтусів висотою 80 мм з тієї ж плитки, що використовується для оздоблення підлоги у відповідних приміщеннях</t>
  </si>
  <si>
    <t>Оздоблення підлоги у житлових кімнатах та коридорах з ламінату з використанням підложки під ламінат. З врахуванням влаштування підлогового плінтуса в приміщеннях з покриттям з ламінату</t>
  </si>
  <si>
    <t>Фартук кухні. Облицювання поверхонь стін керамічними плитками на розчині із сухої клеючої суміші розмірами 60х120 см.</t>
  </si>
  <si>
    <t xml:space="preserve">Оздоблення стін у ванні та санвузлах. Облицювання поверхонь стін керамічними плитками на розчині із сухої клеючої суміші розмірами  60х60 см, </t>
  </si>
  <si>
    <t>Шпаклювання стель у квартирах та у місцях загального користування</t>
  </si>
  <si>
    <t>Фарбування стель водоемульсійними фарбами у квартирах та у місцях загального користування</t>
  </si>
  <si>
    <t>Штукатурка стін цементною штукатуркою</t>
  </si>
  <si>
    <t>Штукатурка стін гіпсовою штукатуркою</t>
  </si>
  <si>
    <t>Шпаклювання стін</t>
  </si>
  <si>
    <t>Фарбування стін місць  інтер'єрними латексними фарбами</t>
  </si>
  <si>
    <t xml:space="preserve">Обшивання стелі  гіпсокартоном в 1 шар </t>
  </si>
  <si>
    <t>Обшивання стін з металевими конструкціями підсилення гіпсокартоном в 1 шар в пошкоджених квартирах</t>
  </si>
  <si>
    <t>Обшивання стояків інженерних мереж водопостачання та каналізації гіпсокартоном з врахуванням ревізійних лючків</t>
  </si>
  <si>
    <t>Встановлення ревізійних лючків пластикових</t>
  </si>
  <si>
    <t>Водомірний вузол квартирного. Влаштування водомірного вузла квартирного з урахуванням усієї вимірювально-регулюючої та запірної арматури</t>
  </si>
  <si>
    <t>Монтаж бойлера електричного навісного 80 л., до N=1.5kW, з електронним керуванням та регулюванням температури нагрівання, підключення бойлеру до водопостачання.</t>
  </si>
  <si>
    <t>Прокладання трубопроводів водопостачання з поліпропіленових труб PN 20 of 20x3,4 ( Ду 15)  (з урахуванням кріплень, фасонних частин та запірно-регулюючої арматури та влаштування вузлу проходу трубопроводу через перекриття)</t>
  </si>
  <si>
    <t xml:space="preserve">Встановлення КЕРАМІЧНОГО РУЧНОГО УМИВАЛЬНИКА. Постачання та установлення умивальників одиночних з підведенням холодної та гарячої води та встановлення сифону. Установлення тумб під умивальники. </t>
  </si>
  <si>
    <t xml:space="preserve">Встановлення тумби для кухні з мийкою з нержавіючої сталі,    змішувачем та запірною арматурою та сифоном </t>
  </si>
  <si>
    <t>Встановлення дзеркала 600х500х4 мм</t>
  </si>
  <si>
    <t xml:space="preserve">Встановлення сталевих ван  </t>
  </si>
  <si>
    <t>Встановлення душових кабін чверть кола з піддоном та дверцятами з загартованого скла, з урахуванням кріплень та з'єднань</t>
  </si>
  <si>
    <t xml:space="preserve">Встановлення змішувача для ДУШОВОЇ СИСТЕМИ,  </t>
  </si>
  <si>
    <t>Прокладання поліпропіленових труб діаметром 50 мм з урахуванням кріплень фасонних частин та ревізій</t>
  </si>
  <si>
    <t>Прокладання поліпропіленових труб діаметром 110 мм з урахуванням кріплень фасонних частин та ревізій</t>
  </si>
  <si>
    <t>Встановлення унітазу-компакт з кришкою для сидіння з металевим кріпленням, з подальшим підключенням до систем водопостачання та каналізації, а також тестуванням системи (заповнення бачка водою, перевірка роботи зливу, перевірка на наявність протікань та усунення можливих проблем)</t>
  </si>
  <si>
    <t>Прокладання трубопроводів опалення з поліпропілену PN 20  або з  зшитого поліетилену з антидифузійним шаром, діаметром 20 х 3,4мм. (з урахуванням кріплень, фасонних частин та запірно-регулюючої арматури та влаштування вузлу проходу трубопроводу через перекриття)</t>
  </si>
  <si>
    <t>Монтаж радіатора опалення сталевого 22-500-800  (в комплекті з кріпленням, краном Маєвського, терморегуляційним вентелем та заглушкою)</t>
  </si>
  <si>
    <t>Монтаж радіатора опалення сталевого 22-500-900  (в комплекті з кріпленням, краном Маєвського, терморегуляційним вентелем та заглушкою)</t>
  </si>
  <si>
    <t>Монтаж радіатора опалення сталевого 22-500-1100  (в комплекті з кріпленням, краном Маєвського, терморегуляційним вентелем та заглушкою)</t>
  </si>
  <si>
    <t>Монтаж радіатора опалення сталевого 22-500-1400  (в комплекті з кріпленням, краном Маєвського, терморегуляційним вентелем та заглушкою)</t>
  </si>
  <si>
    <t xml:space="preserve">Монтаж щита квартирного, накладного, на 18 модулів типу Easy9 EU  EZ9EUC118 в комплекті: вимикач навантаження 25А, 220В  - 1 шт; автоматичний вимикач 10А,220В, тип С -1 шт; автоматичний вимикач 16А,220В, тип С -3 шт; диф автомат 16А, 30mA, 220В, тип С - 6 шт. </t>
  </si>
  <si>
    <t>apartments   panel</t>
  </si>
  <si>
    <t>Монтаж кабелю силового з мідними жилами з ПВХ ізоляцією з оболонкою з пластиката низької горючості, 0,6/1кВ перерізом 3х1,5 мм2 ВВГнгд у штробі з урахуванням влаштування штраби</t>
  </si>
  <si>
    <t>Монтаж кабелю силового з мідними жилами з ПВХ ізоляцією з оболонкою з пластиката низької горючості, 0,6/1кВ перерізом 3х2,5 мм2 ВВГнгд у штробі з урахуванням влаштування штраби</t>
  </si>
  <si>
    <t>Монтаж cвітильника світлодіодного (вітальня), люстра, на 4-ри лампи цоколь Е27, максимальною потужністю 15Вт, біла, в комплекті з 4-мя світлодіодними лампами. Виробник ТК LIGHTING 29872 або аналог</t>
  </si>
  <si>
    <t>Монтаж cвітильника світлодіодного стельового  (спальня)потужністю 24Вт, 2400Лм, 4000К, IP20.</t>
  </si>
  <si>
    <t xml:space="preserve">Монтаж cвітильника світлодіодного стельового, накладного (кухня), квадрат регульований, білого кольору на 4-ри лампи цоколь GU10, максимальною потужністю 10Вт, IP20, в комплекті з 4-мя світлодіодними лампами. </t>
  </si>
  <si>
    <t>Монтаж cвітильника світлодіодного  на стіну  ( ванна), потужністю 25 Вт , IP44</t>
  </si>
  <si>
    <t xml:space="preserve">Монтаж cвітильника світлодіодного  на стіну  ( туалет), потужністю 25 Вт , IP44. </t>
  </si>
  <si>
    <t xml:space="preserve">Монтаж cвітильника світлодіодного стельового (коридор), потужністю 10.5Вт, 1200Лм, 3000К, IP20. </t>
  </si>
  <si>
    <t xml:space="preserve">Монтаж cвітильника світлодіодного  на стіну (коридор)  , потужністю 19Вт, 1250Лм, 4000К, IP20. </t>
  </si>
  <si>
    <t xml:space="preserve">Монтаж вимикача одноклавішного прихованої установки 10А, 220В ІР20. В комплекті з рамкою. </t>
  </si>
  <si>
    <t xml:space="preserve">Монтаж вимикача двоклавішного прихованої установки 10А, 220В ІР20. В комплекті з рамкою. </t>
  </si>
  <si>
    <t>Монтаж розетки одинарної прихованої установки з з.к зі шторками 16А, 220В, ІР20. В комплекті з рамкою.</t>
  </si>
  <si>
    <t>Монтаж коробки установчої</t>
  </si>
  <si>
    <t>Монтаж коробки розподільчої</t>
  </si>
  <si>
    <t xml:space="preserve">Монтаж вентиляторів в туалеті і ванній кімнаті </t>
  </si>
  <si>
    <t xml:space="preserve">Монтаж вентиляційної решітки вентиляції в кухні </t>
  </si>
  <si>
    <t xml:space="preserve">Монтаж електричного рушникосушки </t>
  </si>
  <si>
    <t xml:space="preserve">Влаштування системи холодного та гарячого водопостачання </t>
  </si>
  <si>
    <t>Встановлення вузла обліку води будинкового у підвалі G= 3,41 m3/год, 1,53 l/s</t>
  </si>
  <si>
    <t>Прокладання трубопроводів водопостачання з поліпропіленових труб PN 20 of 40х5,3 ( Ду 25)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</si>
  <si>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 PN 20  25х4.2  ( Ду 20)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</si>
  <si>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32х5,4 ( Ду 25)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</si>
  <si>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 40х6,7 ( Ду 32)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</si>
  <si>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 PN 20  50х8,3 (Ду 40)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</si>
  <si>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водопостачання з поліпропіленових труб PN 20 of 63х10,5 (Ду 50)  (з урахуванням кріплень, фасонних частин та запірно-регулюючої арматури та влаштування вузлу проходу трубопроводу через перекриття)</t>
  </si>
  <si>
    <t>Термоізоляція трубопроводів опалення діаметром 20 мм спіненим поліетиленом товщиною 10 мм</t>
  </si>
  <si>
    <t>Термоізоляція трубопроводів опалення діаметром 25 мм спіненим поліетиленом товщиною 10 мм</t>
  </si>
  <si>
    <t>Термоізоляція трубопроводів опалення діаметром 32 мм спіненим поліетиленом товщиною 10 мм</t>
  </si>
  <si>
    <t>Термоізоляція трубопроводів опалення діаметром 40 мм спіненим поліетиленом товщиною 10 мм</t>
  </si>
  <si>
    <t>Термоізоляція трубопроводів опалення діаметром 50 мм спіненим поліетиленом товщиною 10 мм</t>
  </si>
  <si>
    <t>Термоізоляція трубопроводів опалення діаметром 63 мм спіненим поліетиленом товщиною 10 мм</t>
  </si>
  <si>
    <t xml:space="preserve">Встановлення протипожежних муфт для труб </t>
  </si>
  <si>
    <t>Гідравлічне випробування трубопроводів системи холодного водопостачання</t>
  </si>
  <si>
    <t xml:space="preserve">Господарчо-побутова каналізація  </t>
  </si>
  <si>
    <t>Прокладання поліпропіленових/ПВХ труб діаметром 110 мм з урахуванням кріплень фасонних частин та ревізій</t>
  </si>
  <si>
    <t>Прокладання поліпропіленових/ПВХ труб діаметром 160 мм з урахуванням кріплень фасонних частин та ревізій</t>
  </si>
  <si>
    <t>Термоізоляція трубопроводів діаметром 110 мм спіненим поліетиленом товщиною 10мм</t>
  </si>
  <si>
    <t>Термоізоляція трубопроводів діаметром 160 мм спіненим поліетиленом товщиною 10мм</t>
  </si>
  <si>
    <t>Встановлення протипожежних манжет на поліпропіленові трубопроводи  діаметром 110-160 мм</t>
  </si>
  <si>
    <t>Гідравлічне випробування каналізації</t>
  </si>
  <si>
    <t xml:space="preserve">Дощова каналізація </t>
  </si>
  <si>
    <t xml:space="preserve">Прокладання трубопроводів дощової каналізації з сталевих емальованих труб діаметром 110 мм, з урахуванням кріплень, фасонних частин, ревізій та інших допоміжних матеріалів, з урахуванням підключення до водовідвідних воронок, встановлення та зароблення гільз при проходженні через перекриття та фарбування трубопроводу </t>
  </si>
  <si>
    <t xml:space="preserve">Прокладання трубопроводів дощової каналізації ПВХ труб діаметром 110 мм, з урахуванням кріплень, фасонних частин, ревізій та інших допоміжних матеріалів, з урахуванням підключення, встановлення та зароблення гільз при проходженні через перекриття </t>
  </si>
  <si>
    <t xml:space="preserve">Прокладання трубопроводів дощової каналізації ПВХ труб діаметром 150 мм, з урахуванням кріплень, фасонних частин, ревізій та інших допоміжних матеріалів, з урахуванням підключення, встановлення та зароблення гільз при проходженні через перекриття </t>
  </si>
  <si>
    <t xml:space="preserve">Влаштування дренажного лотка з решіткою ззовні будинку </t>
  </si>
  <si>
    <t>Гідравлічне випробування дощової каналізації</t>
  </si>
  <si>
    <t>Встановлення та підключення занурювального насосу Drain TM 32/7 або аналог з усім комплексом підключень</t>
  </si>
  <si>
    <t xml:space="preserve">Влаштування системи електропостачання </t>
  </si>
  <si>
    <t>Монтаж ввідно-розподільчого пристрою з перекидним рубильником І ном=250 А на 2 вводи згідно схеми (з урахування демонтажу існуючих ввідно розподільчих щитів)</t>
  </si>
  <si>
    <t xml:space="preserve">Монтаж  щита  навісного  виконання для електрообладнання машвідділення, ІР 44, 12 модулів  в комплекті: автоматичний вимикач, 380В,25А-1 шт; автоматичний вимикач, 220В, 10А -5 шт;диф.автомат, 220В, 16А,ΔI=30мА - 1 шт. </t>
  </si>
  <si>
    <t>Монтаж поверхового щита на 4 квартити включаючи: лічильник прямого включення 220В, 5-60 А - 4 шт; бокс - 4 шт; АВ 220В ,25А-4 шт (з урахування демонтажу існуючих)</t>
  </si>
  <si>
    <t>floor  panel</t>
  </si>
  <si>
    <t>Прокладка кабелів з мідними жилами з ізоляцією та оболонкою з полівінілхлоридних композицій зниженої пожежної небезпеки ВВГнгLS 5х50 мм² в трубі негорючій жорсткій Ø 63мм (з урахування демонтажу існуючих)</t>
  </si>
  <si>
    <t>Прокладка кабелів з мідними жилами з ізоляцією та оболонкою з полівінілхлоридних композицій зниженої пожежної небезпеки ВВГнгLS 5х6 мм² відкрито по стіні в трубі негорючій ПВХ Ø 40 мм (з урахування демонтажу існуючих)</t>
  </si>
  <si>
    <t>Прокладка кабелів з мідними жилами з ізоляцією та оболонкою з полівінілхлоридних композицій зниженої пожежної небезпеки ВВГнгLS 5х4 мм² відкрито по стіні в трубі негорючій ПВХ Ø 40 мм (з урахування демонтажу існуючих)</t>
  </si>
  <si>
    <t>Прокладка кабелів з мідними жилами (N)HXH FE180 PH30/E30. Не поширюють полум'я,  з низьким димленням, нетоксичними  газами, що виділяються 3x1,5mm ² в трубі Ø 20 мм або коробі</t>
  </si>
  <si>
    <t>Прокладка кабелів з мідними жилами з ізоляцією та оболонкою з полівінілхлоридних композицій зниженої пожежної небезпеки ВВГнгд 3х1.5 мм² в трубі Ø 20 мм або коробі</t>
  </si>
  <si>
    <t>Прокладка кабелів з мідними жилами з ізоляцією та оболонкою з полівінілхлоридних композицій зниженої пожежної небезпеки ВВГнгд 3х1.5 мм²  в металорукаві  Ø 20</t>
  </si>
  <si>
    <t>Монтаж cвітильника світлодіодного  на стіну / стелю  ( технічні приміщення) , потужністю  до 25Вт, IP44.</t>
  </si>
  <si>
    <t xml:space="preserve">Монтаж cвітильника світлодіодного  на стіну / стелю  ( МЗК), ОПАЛ-SL 18 Вт 1550Лм 6400К 60см. </t>
  </si>
  <si>
    <t>Монтаж  вимикача  зовнішньої установки16А, 220В, ІР44..</t>
  </si>
  <si>
    <t xml:space="preserve">Монтаж розетки одинарної  установки   назовні  з з.к зі шторками 16А, 220В, ІР44.  </t>
  </si>
  <si>
    <t>Улаштування  вузлів проходження кабельних ліній в міжповерхових  перекриттях</t>
  </si>
  <si>
    <t xml:space="preserve">Монтаж головної заземлюючоі шини </t>
  </si>
  <si>
    <t>Монтаж штаби сталевої 25х4 мм² на  тримачах в електрощитовій</t>
  </si>
  <si>
    <t xml:space="preserve">Встановлення, підключення та налаштування датчика руху для освітлення </t>
  </si>
  <si>
    <t xml:space="preserve">Монтаж системи опалення </t>
  </si>
  <si>
    <t>Встановлення вузла вводу з елеватором та і з тепловим лічильником  (з урахуванням усіх необхідних матеріалів обладнання, пусконалагоджувальних робіт та інше)</t>
  </si>
  <si>
    <t>Прокладання трубопроводів опалення з поліпропілену PN 20  або з  зшитого поліетилену з антидифузійним шаром, діаметром 20 мм.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</si>
  <si>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 або з   зшитого поліетилену з антидифузійним шаром, діаметром 25 мм.  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</si>
  <si>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або з   зшитого поліетилену з антидифузійним шаром, діаметром 32 мм. (з урахуванням кріплень, фасонних частин та запірно-регулюючої арматури та влаштування вузлу проходу трубопроводу через перекриття)</t>
  </si>
  <si>
    <t>Прокладання трубопроводів опалення з поліпропілену PN 20  діаметром 40 мм.  (з урахуванням кріплень, фасонних частин та запірної-регулюючої арматури)</t>
  </si>
  <si>
    <t>Прокладання трубопроводів опалення з труб поліпропилену PN 20   діаметром 50  (з урахуванням кріплень, фасонних частин та запірної-регулюючої арматури)</t>
  </si>
  <si>
    <t>Прокладання трубопроводів опалення з труб з поліпропілену, діаметром 63 (з урахуванням кріплень, фасонних частин та запірної-регулюючої арматури)</t>
  </si>
  <si>
    <t>Прокладання трубопроводів опалення з поліпропіленових труб з антидифузійним шаром, діаметром 75 мм. (з урахуванням кріплень, фасонних частин та запірної-регулюючої арматури)</t>
  </si>
  <si>
    <t>Прокладання трубопроводів опалення з труб з поліпропиленоу  діаметром 90. (з урахуванням кріплень, фасонних частин та запірної-регулюючої арматури)</t>
  </si>
  <si>
    <t>Термоізоляція трубопроводів опалення діаметром 20 мм спіненим поліетиленом товщиною 13 мм</t>
  </si>
  <si>
    <t>Термоізоляція трубопроводів опалення діаметром 25 мм спіненим поліетиленом товщиною 13 мм</t>
  </si>
  <si>
    <t>Термоізоляція трубопроводів опалення діаметром 32 мм спіненим поліетиленом товщиною 13 мм</t>
  </si>
  <si>
    <t>Термоізоляція трубопроводів опалення діаметром 40 мм спіненим поліетиленом товщиною 13 мм</t>
  </si>
  <si>
    <t>Термоізоляція трубопроводів опалення діаметром 50 мм спіненим поліетиленом товщиною 13 мм</t>
  </si>
  <si>
    <t>Термоізоляція трубопроводів опалення діаметром 63 мм спіненим поліетиленом товщиною 13 мм</t>
  </si>
  <si>
    <t>Термоізоляція трубопроводів опалення діаметром 75 мм спіненим поліетиленом товщиною 13 мм</t>
  </si>
  <si>
    <t>Термоізоляція трубопроводів опалення діаметром 90 мм спіненим поліетиленом товщиною 13 мм</t>
  </si>
  <si>
    <t>Встановлення протипожежних муфт для труб діаметром 32-20 мм</t>
  </si>
  <si>
    <t>Гідравлічне випробування системи опалення</t>
  </si>
  <si>
    <t xml:space="preserve">Влаштування  зовнішньої системи електропостачання  </t>
  </si>
  <si>
    <t>Прокладання кабелю  силового з алюмінієвою жилою, броньованого   типу АВБбШв 4х95  по поверхні в трубі діаметром 110 мм в приміщеннях підвалу та ТП з урахуванням кріплень та інше</t>
  </si>
  <si>
    <t>Монтаж муфти   кінцевої  з наконечниками   для кабелю перерізом 4x95 мм2</t>
  </si>
  <si>
    <t>Монтаж  автоматичного вимикача, 380В,200А  в РУ-0,4 кВ існ. ТП</t>
  </si>
  <si>
    <t>Влаштування траншеї з зворотньою засипкою та з урахуванням піску</t>
  </si>
  <si>
    <t xml:space="preserve">Прокладання кабелю силового з алюмінієвою жилою, броньованого типу АВБбШв перерізом 4х95 мм2 в ПНД/ ПВД трубі D110 в траншеї та покриття сигнальною стрічкою </t>
  </si>
  <si>
    <t>Улаштування отворів  діаметром  110 мм з  подальшою герметизацією</t>
  </si>
  <si>
    <t xml:space="preserve">Домофон </t>
  </si>
  <si>
    <t>Встановлення нового дверного замка домофону та підключення до існуючої слабкострумової системи</t>
  </si>
  <si>
    <t>Зовнішній благоустрій</t>
  </si>
  <si>
    <t>Лавочка садова зі спинкою вулична</t>
  </si>
  <si>
    <t>Вулична бетонна урна (противандальна, бетонна частина з гранітної крихти)</t>
  </si>
  <si>
    <t>Влаштування рослинного шару грунту (товщиною 10 см)</t>
  </si>
  <si>
    <t>Посів трави</t>
  </si>
  <si>
    <t>Висадка зелених насаджень (Туя Смарагд) 0.5-1 м</t>
  </si>
  <si>
    <t xml:space="preserve">Висадка зелених насаджень (кущ калини) 1.3 м </t>
  </si>
  <si>
    <t>Висадка зелених насаджень (дерен) 0.5-1 м</t>
  </si>
  <si>
    <t>Висадка зелених насаджень (Барбарис) 0.5-1 м</t>
  </si>
  <si>
    <t>Висадка зелених насаджень (Спірея) 0.5-1 м</t>
  </si>
  <si>
    <t>Ремонт (відновлення) асфальтобетонного покриття</t>
  </si>
  <si>
    <t>Ремонт (відновлення) тротуарів з тротуарної плитки</t>
  </si>
  <si>
    <t>Заміна пошкоджених бардюрів з фарбуванням ( з урахуванням демонтажу та вивезенням пошкоджених існуючих бордюрів)</t>
  </si>
  <si>
    <t>Влаштування зовнішнього освітлення прибудинкової з встановленням світильники на фасаді будівлі з датчиком руху потужністю 10-20 Вт</t>
  </si>
  <si>
    <t>Заповнення котловану піском з ущільненням</t>
  </si>
  <si>
    <t>м3</t>
  </si>
  <si>
    <t>Влаштування рослинного шару грунту (товщиною 10 см) після влаштування засипки піском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</si>
</sst>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_([$$-409]* #,##0.00_);_([$$-409]* \(#,##0.00\);_([$$-409]* &quot;-&quot;??_);_(@_)"/>
    <numFmt numFmtId="167" formatCode="_([$UAH]\ * #,##0.0_);_([$UAH]\ * \(#,##0.0\);_([$UAH]\ * &quot;-&quot;?_);_(@_)"/>
    <numFmt numFmtId="168" formatCode="_([$UAH]\ * #,##0.00_);_([$UAH]\ * \(#,##0.00\);_([$UAH]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 Narrow"/>
      <family val="2"/>
    </font>
    <font>
      <sz val="10"/>
      <name val="Verdana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"/>
      <family val="2"/>
      <charset val="204"/>
    </font>
    <font>
      <sz val="11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color theme="1"/>
      <name val="Arial Narrow"/>
    </font>
    <font>
      <sz val="11"/>
      <color rgb="FF000000"/>
      <name val="Arial Narrow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/>
    <xf numFmtId="0" fontId="4" fillId="0" borderId="0"/>
    <xf numFmtId="0" fontId="7" fillId="0" borderId="0"/>
  </cellStyleXfs>
  <cellXfs count="121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top"/>
    </xf>
    <xf numFmtId="4" fontId="2" fillId="5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4" borderId="0" xfId="3" applyFont="1" applyFill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5" fillId="0" borderId="14" xfId="1" applyNumberFormat="1" applyFont="1" applyBorder="1" applyAlignment="1">
      <alignment horizontal="center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2" fontId="5" fillId="3" borderId="6" xfId="1" applyNumberFormat="1" applyFont="1" applyFill="1" applyBorder="1" applyAlignment="1">
      <alignment horizontal="center" vertical="top" wrapText="1"/>
    </xf>
    <xf numFmtId="0" fontId="13" fillId="3" borderId="1" xfId="2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5" fillId="3" borderId="7" xfId="2" applyFont="1" applyFill="1" applyBorder="1" applyAlignment="1">
      <alignment horizontal="left" vertical="top" wrapText="1"/>
    </xf>
    <xf numFmtId="49" fontId="11" fillId="3" borderId="6" xfId="0" applyNumberFormat="1" applyFont="1" applyFill="1" applyBorder="1" applyAlignment="1">
      <alignment vertical="top" wrapText="1"/>
    </xf>
    <xf numFmtId="0" fontId="3" fillId="6" borderId="1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0" fillId="0" borderId="0" xfId="0" applyNumberForma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10" fillId="2" borderId="15" xfId="0" applyFont="1" applyFill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vertical="top" wrapText="1"/>
    </xf>
    <xf numFmtId="0" fontId="13" fillId="0" borderId="6" xfId="2" applyFont="1" applyBorder="1" applyAlignment="1">
      <alignment horizontal="left" vertical="top" wrapText="1"/>
    </xf>
    <xf numFmtId="9" fontId="0" fillId="0" borderId="0" xfId="0" applyNumberFormat="1"/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vertical="top"/>
    </xf>
    <xf numFmtId="0" fontId="5" fillId="3" borderId="6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2" fillId="0" borderId="6" xfId="3" applyFont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2" fontId="15" fillId="0" borderId="6" xfId="0" applyNumberFormat="1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3" borderId="1" xfId="2" applyFont="1" applyFill="1" applyBorder="1" applyAlignment="1">
      <alignment horizontal="left" vertical="top" wrapText="1"/>
    </xf>
    <xf numFmtId="2" fontId="8" fillId="3" borderId="0" xfId="0" applyNumberFormat="1" applyFont="1" applyFill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2" fontId="9" fillId="2" borderId="8" xfId="0" applyNumberFormat="1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0" fontId="17" fillId="0" borderId="0" xfId="0" applyFont="1"/>
    <xf numFmtId="9" fontId="17" fillId="0" borderId="0" xfId="0" applyNumberFormat="1" applyFont="1" applyAlignment="1">
      <alignment vertical="top"/>
    </xf>
    <xf numFmtId="0" fontId="11" fillId="0" borderId="9" xfId="0" applyFont="1" applyBorder="1" applyAlignment="1">
      <alignment horizontal="center" vertical="top" wrapText="1"/>
    </xf>
    <xf numFmtId="2" fontId="11" fillId="3" borderId="6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2" fontId="6" fillId="3" borderId="1" xfId="0" applyNumberFormat="1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top" wrapText="1"/>
    </xf>
    <xf numFmtId="2" fontId="15" fillId="0" borderId="6" xfId="1" applyNumberFormat="1" applyFont="1" applyBorder="1" applyAlignment="1">
      <alignment horizontal="center" vertical="top" wrapText="1"/>
    </xf>
    <xf numFmtId="0" fontId="13" fillId="0" borderId="1" xfId="2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2" applyFont="1" applyBorder="1" applyAlignment="1">
      <alignment horizontal="left" vertical="top" wrapText="1"/>
    </xf>
    <xf numFmtId="2" fontId="5" fillId="0" borderId="12" xfId="1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3" xfId="2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 wrapText="1"/>
    </xf>
    <xf numFmtId="2" fontId="9" fillId="8" borderId="2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15" xfId="0" applyNumberFormat="1" applyFont="1" applyBorder="1" applyAlignment="1">
      <alignment horizontal="center" vertical="top" wrapText="1"/>
    </xf>
    <xf numFmtId="2" fontId="5" fillId="0" borderId="17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2" fontId="5" fillId="3" borderId="1" xfId="1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2" fontId="5" fillId="0" borderId="18" xfId="1" applyNumberFormat="1" applyFont="1" applyBorder="1" applyAlignment="1">
      <alignment horizontal="center" vertical="top" wrapText="1"/>
    </xf>
    <xf numFmtId="0" fontId="15" fillId="0" borderId="1" xfId="2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0" borderId="6" xfId="0" applyBorder="1"/>
    <xf numFmtId="0" fontId="0" fillId="3" borderId="6" xfId="0" applyFill="1" applyBorder="1"/>
    <xf numFmtId="166" fontId="0" fillId="0" borderId="6" xfId="0" applyNumberFormat="1" applyBorder="1"/>
    <xf numFmtId="0" fontId="17" fillId="0" borderId="6" xfId="0" applyFont="1" applyBorder="1"/>
    <xf numFmtId="0" fontId="14" fillId="0" borderId="6" xfId="0" applyFont="1" applyBorder="1"/>
    <xf numFmtId="167" fontId="0" fillId="0" borderId="6" xfId="0" applyNumberFormat="1" applyBorder="1"/>
    <xf numFmtId="168" fontId="0" fillId="0" borderId="6" xfId="0" applyNumberFormat="1" applyBorder="1"/>
    <xf numFmtId="165" fontId="5" fillId="0" borderId="6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4" fontId="2" fillId="4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2" fillId="5" borderId="5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0" fillId="0" borderId="9" xfId="0" applyBorder="1"/>
  </cellXfs>
  <cellStyles count="4">
    <cellStyle name="Normal_B.O.Q - Puskesmas" xfId="2" xr:uid="{00000000-0005-0000-0000-000002000000}"/>
    <cellStyle name="Звичайний" xfId="0" builtinId="0"/>
    <cellStyle name="Обычный 2" xfId="3" xr:uid="{00000000-0005-0000-0000-000003000000}"/>
    <cellStyle name="Фінансовий" xfId="1" builtinId="3"/>
  </cellStyles>
  <dxfs count="2"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 summaryRight="0"/>
    <pageSetUpPr fitToPage="1"/>
  </sheetPr>
  <dimension ref="A1:M202"/>
  <sheetViews>
    <sheetView tabSelected="1" view="pageBreakPreview" zoomScale="85" zoomScaleNormal="70" zoomScaleSheetLayoutView="85" workbookViewId="0">
      <selection activeCell="D35" sqref="D35"/>
    </sheetView>
  </sheetViews>
  <sheetFormatPr defaultRowHeight="14.4" outlineLevelRow="1" x14ac:dyDescent="0.3"/>
  <cols>
    <col min="1" max="1" width="9.44140625" style="10" customWidth="1"/>
    <col min="2" max="2" width="126" customWidth="1"/>
    <col min="3" max="3" width="13.88671875" style="2" customWidth="1"/>
    <col min="4" max="4" width="11.109375" style="64" customWidth="1"/>
    <col min="5" max="5" width="11.88671875" customWidth="1"/>
    <col min="6" max="6" width="9.109375" style="45" customWidth="1"/>
    <col min="7" max="7" width="12.109375" bestFit="1" customWidth="1"/>
  </cols>
  <sheetData>
    <row r="1" spans="1:6" x14ac:dyDescent="0.3">
      <c r="C1" s="111"/>
      <c r="D1" s="112"/>
    </row>
    <row r="2" spans="1:6" x14ac:dyDescent="0.3">
      <c r="A2" s="113"/>
      <c r="B2" s="114"/>
      <c r="C2" s="115"/>
      <c r="D2" s="112"/>
    </row>
    <row r="3" spans="1:6" s="4" customFormat="1" ht="42.9" customHeight="1" x14ac:dyDescent="0.3">
      <c r="A3" s="8" t="s">
        <v>0</v>
      </c>
      <c r="B3" s="74" t="s">
        <v>1</v>
      </c>
      <c r="C3" s="69"/>
      <c r="D3" s="70"/>
      <c r="F3" s="46"/>
    </row>
    <row r="4" spans="1:6" s="4" customFormat="1" ht="14.4" customHeight="1" x14ac:dyDescent="0.3">
      <c r="A4" s="9"/>
      <c r="C4" s="69"/>
      <c r="D4" s="70"/>
      <c r="F4" s="46"/>
    </row>
    <row r="5" spans="1:6" s="4" customFormat="1" x14ac:dyDescent="0.3">
      <c r="A5" s="9"/>
      <c r="B5" s="6"/>
      <c r="C5" s="5"/>
      <c r="D5" s="59"/>
      <c r="F5" s="46"/>
    </row>
    <row r="6" spans="1:6" x14ac:dyDescent="0.3">
      <c r="A6" s="20" t="s">
        <v>2</v>
      </c>
      <c r="B6" s="118" t="s">
        <v>3</v>
      </c>
      <c r="C6" s="116" t="s">
        <v>4</v>
      </c>
      <c r="D6" s="116" t="s">
        <v>5</v>
      </c>
      <c r="E6" s="119" t="s">
        <v>6</v>
      </c>
    </row>
    <row r="7" spans="1:6" x14ac:dyDescent="0.3">
      <c r="A7" s="21" t="s">
        <v>7</v>
      </c>
      <c r="B7" s="117"/>
      <c r="C7" s="117"/>
      <c r="D7" s="117"/>
      <c r="E7" s="120"/>
    </row>
    <row r="8" spans="1:6" x14ac:dyDescent="0.3">
      <c r="A8" s="3">
        <v>2</v>
      </c>
      <c r="B8" s="17" t="s">
        <v>8</v>
      </c>
      <c r="C8" s="3"/>
      <c r="D8" s="60"/>
      <c r="E8" s="117"/>
      <c r="F8" s="47"/>
    </row>
    <row r="9" spans="1:6" s="7" customFormat="1" ht="18.75" customHeight="1" outlineLevel="1" x14ac:dyDescent="0.3">
      <c r="A9" s="13">
        <v>2.2999999999999998</v>
      </c>
      <c r="B9" s="15" t="s">
        <v>9</v>
      </c>
      <c r="C9" s="22" t="s">
        <v>10</v>
      </c>
      <c r="D9" s="86">
        <v>2</v>
      </c>
      <c r="E9" s="102"/>
      <c r="F9" s="47"/>
    </row>
    <row r="10" spans="1:6" ht="18.75" customHeight="1" outlineLevel="1" x14ac:dyDescent="0.3">
      <c r="A10" s="13">
        <v>2.4</v>
      </c>
      <c r="B10" s="15" t="s">
        <v>11</v>
      </c>
      <c r="C10" s="22" t="s">
        <v>10</v>
      </c>
      <c r="D10" s="86">
        <v>2</v>
      </c>
      <c r="E10" s="103"/>
      <c r="F10" s="47"/>
    </row>
    <row r="11" spans="1:6" outlineLevel="1" x14ac:dyDescent="0.3">
      <c r="A11" s="13">
        <v>2.5</v>
      </c>
      <c r="B11" s="15" t="s">
        <v>12</v>
      </c>
      <c r="C11" s="22" t="s">
        <v>10</v>
      </c>
      <c r="D11" s="86">
        <v>2</v>
      </c>
      <c r="E11" s="103"/>
      <c r="F11" s="47"/>
    </row>
    <row r="12" spans="1:6" outlineLevel="1" x14ac:dyDescent="0.3">
      <c r="A12" s="13">
        <v>2.6</v>
      </c>
      <c r="B12" s="15" t="s">
        <v>13</v>
      </c>
      <c r="C12" s="22" t="s">
        <v>10</v>
      </c>
      <c r="D12" s="86">
        <v>2</v>
      </c>
      <c r="E12" s="103"/>
      <c r="F12" s="47"/>
    </row>
    <row r="13" spans="1:6" outlineLevel="1" x14ac:dyDescent="0.3">
      <c r="A13" s="13">
        <v>2.7</v>
      </c>
      <c r="B13" s="15" t="s">
        <v>14</v>
      </c>
      <c r="C13" s="11" t="s">
        <v>15</v>
      </c>
      <c r="D13" s="86">
        <v>70</v>
      </c>
      <c r="E13" s="103"/>
      <c r="F13" s="47"/>
    </row>
    <row r="14" spans="1:6" x14ac:dyDescent="0.3">
      <c r="A14" s="3">
        <v>3</v>
      </c>
      <c r="B14" s="17" t="s">
        <v>16</v>
      </c>
      <c r="C14" s="3"/>
      <c r="D14" s="60"/>
      <c r="E14" s="103"/>
      <c r="F14" s="47"/>
    </row>
    <row r="15" spans="1:6" s="7" customFormat="1" outlineLevel="1" x14ac:dyDescent="0.3">
      <c r="A15" s="14">
        <v>3.1</v>
      </c>
      <c r="B15" s="16" t="s">
        <v>17</v>
      </c>
      <c r="C15" s="11" t="s">
        <v>18</v>
      </c>
      <c r="D15" s="87">
        <v>1</v>
      </c>
      <c r="E15" s="102"/>
      <c r="F15" s="47"/>
    </row>
    <row r="16" spans="1:6" s="7" customFormat="1" ht="18" customHeight="1" outlineLevel="1" x14ac:dyDescent="0.3">
      <c r="A16" s="14">
        <v>3.2</v>
      </c>
      <c r="B16" s="16" t="s">
        <v>19</v>
      </c>
      <c r="C16" s="11" t="s">
        <v>18</v>
      </c>
      <c r="D16" s="87">
        <v>6</v>
      </c>
      <c r="E16" s="102"/>
      <c r="F16" s="47"/>
    </row>
    <row r="17" spans="1:6" s="7" customFormat="1" ht="18" customHeight="1" outlineLevel="1" x14ac:dyDescent="0.3">
      <c r="A17" s="14">
        <v>3.3</v>
      </c>
      <c r="B17" s="16" t="s">
        <v>20</v>
      </c>
      <c r="C17" s="11" t="s">
        <v>21</v>
      </c>
      <c r="D17" s="87">
        <f>12.5+2.7*3.36</f>
        <v>21.572000000000003</v>
      </c>
      <c r="E17" s="102"/>
      <c r="F17" s="47"/>
    </row>
    <row r="18" spans="1:6" s="7" customFormat="1" outlineLevel="1" x14ac:dyDescent="0.3">
      <c r="A18" s="14">
        <v>3.4</v>
      </c>
      <c r="B18" s="16" t="s">
        <v>22</v>
      </c>
      <c r="C18" s="11" t="s">
        <v>21</v>
      </c>
      <c r="D18" s="87">
        <v>12.5</v>
      </c>
      <c r="E18" s="102"/>
      <c r="F18" s="47"/>
    </row>
    <row r="19" spans="1:6" s="7" customFormat="1" outlineLevel="1" x14ac:dyDescent="0.3">
      <c r="A19" s="14">
        <v>3.5</v>
      </c>
      <c r="B19" s="16" t="s">
        <v>23</v>
      </c>
      <c r="C19" s="11" t="s">
        <v>21</v>
      </c>
      <c r="D19" s="87">
        <v>12</v>
      </c>
      <c r="E19" s="102"/>
      <c r="F19" s="47"/>
    </row>
    <row r="20" spans="1:6" s="7" customFormat="1" outlineLevel="1" x14ac:dyDescent="0.3">
      <c r="A20" s="14">
        <v>3.6</v>
      </c>
      <c r="B20" s="16" t="s">
        <v>24</v>
      </c>
      <c r="C20" s="11" t="s">
        <v>21</v>
      </c>
      <c r="D20" s="87">
        <f>3.8+7.9+10.35+55.7</f>
        <v>77.75</v>
      </c>
      <c r="E20" s="102"/>
      <c r="F20" s="47"/>
    </row>
    <row r="21" spans="1:6" s="7" customFormat="1" outlineLevel="1" x14ac:dyDescent="0.3">
      <c r="A21" s="14">
        <v>3.9</v>
      </c>
      <c r="B21" s="16" t="s">
        <v>25</v>
      </c>
      <c r="C21" s="11" t="s">
        <v>21</v>
      </c>
      <c r="D21" s="87">
        <f>16.87+10.47+1.5</f>
        <v>28.840000000000003</v>
      </c>
      <c r="E21" s="102"/>
      <c r="F21" s="47"/>
    </row>
    <row r="22" spans="1:6" s="7" customFormat="1" outlineLevel="1" x14ac:dyDescent="0.3">
      <c r="A22" s="12">
        <v>3.1</v>
      </c>
      <c r="B22" s="16" t="s">
        <v>26</v>
      </c>
      <c r="C22" s="11" t="s">
        <v>21</v>
      </c>
      <c r="D22" s="87">
        <f>26.3+24.74+17.7+9.8+32.22+33.21+43.54+2.7*(3.4*2+3.36*2)+9</f>
        <v>233.01399999999998</v>
      </c>
      <c r="E22" s="102"/>
      <c r="F22" s="47"/>
    </row>
    <row r="23" spans="1:6" s="7" customFormat="1" outlineLevel="1" x14ac:dyDescent="0.3">
      <c r="A23" s="12">
        <v>3.11</v>
      </c>
      <c r="B23" s="16" t="s">
        <v>27</v>
      </c>
      <c r="C23" s="11" t="s">
        <v>21</v>
      </c>
      <c r="D23" s="87">
        <v>77.099999999999994</v>
      </c>
      <c r="E23" s="102"/>
      <c r="F23" s="47"/>
    </row>
    <row r="24" spans="1:6" s="7" customFormat="1" ht="20.25" customHeight="1" outlineLevel="1" x14ac:dyDescent="0.3">
      <c r="A24" s="12">
        <v>3.15</v>
      </c>
      <c r="B24" s="16" t="s">
        <v>28</v>
      </c>
      <c r="C24" s="11" t="s">
        <v>10</v>
      </c>
      <c r="D24" s="86">
        <v>1</v>
      </c>
      <c r="E24" s="102"/>
      <c r="F24" s="47"/>
    </row>
    <row r="25" spans="1:6" x14ac:dyDescent="0.3">
      <c r="A25" s="3">
        <v>4</v>
      </c>
      <c r="B25" s="35" t="s">
        <v>29</v>
      </c>
      <c r="C25" s="3"/>
      <c r="D25" s="60"/>
      <c r="E25" s="104"/>
      <c r="F25" s="47"/>
    </row>
    <row r="26" spans="1:6" s="7" customFormat="1" outlineLevel="1" x14ac:dyDescent="0.3">
      <c r="A26" s="13">
        <v>4.0999999999999996</v>
      </c>
      <c r="B26" s="44" t="s">
        <v>30</v>
      </c>
      <c r="C26" s="11" t="s">
        <v>10</v>
      </c>
      <c r="D26" s="86">
        <v>1</v>
      </c>
      <c r="E26" s="105"/>
      <c r="F26" s="47"/>
    </row>
    <row r="27" spans="1:6" s="7" customFormat="1" outlineLevel="1" x14ac:dyDescent="0.3">
      <c r="A27" s="13">
        <v>4.2</v>
      </c>
      <c r="B27" s="15" t="s">
        <v>31</v>
      </c>
      <c r="C27" s="11" t="s">
        <v>10</v>
      </c>
      <c r="D27" s="86">
        <v>3</v>
      </c>
      <c r="E27" s="105"/>
      <c r="F27" s="47"/>
    </row>
    <row r="28" spans="1:6" s="7" customFormat="1" outlineLevel="1" x14ac:dyDescent="0.3">
      <c r="A28" s="13">
        <v>4.3</v>
      </c>
      <c r="B28" s="15" t="s">
        <v>32</v>
      </c>
      <c r="C28" s="11" t="s">
        <v>10</v>
      </c>
      <c r="D28" s="86">
        <v>1</v>
      </c>
      <c r="E28" s="105"/>
      <c r="F28" s="47"/>
    </row>
    <row r="29" spans="1:6" s="7" customFormat="1" outlineLevel="1" x14ac:dyDescent="0.3">
      <c r="A29" s="13">
        <v>4.4000000000000004</v>
      </c>
      <c r="B29" s="15" t="s">
        <v>33</v>
      </c>
      <c r="C29" s="11" t="s">
        <v>10</v>
      </c>
      <c r="D29" s="86">
        <v>2</v>
      </c>
      <c r="E29" s="105"/>
      <c r="F29" s="47"/>
    </row>
    <row r="30" spans="1:6" x14ac:dyDescent="0.3">
      <c r="A30" s="83">
        <v>5</v>
      </c>
      <c r="B30" s="84" t="s">
        <v>34</v>
      </c>
      <c r="C30" s="83"/>
      <c r="D30" s="85"/>
      <c r="E30" s="103"/>
      <c r="F30" s="47"/>
    </row>
    <row r="31" spans="1:6" s="7" customFormat="1" outlineLevel="1" x14ac:dyDescent="0.3">
      <c r="A31" s="13">
        <v>5.0999999999999996</v>
      </c>
      <c r="B31" s="15" t="s">
        <v>35</v>
      </c>
      <c r="C31" s="11" t="s">
        <v>21</v>
      </c>
      <c r="D31" s="86">
        <v>69.239999999999995</v>
      </c>
      <c r="E31" s="105"/>
      <c r="F31" s="47"/>
    </row>
    <row r="32" spans="1:6" s="7" customFormat="1" ht="32.25" customHeight="1" outlineLevel="1" x14ac:dyDescent="0.3">
      <c r="A32" s="13">
        <v>5.2</v>
      </c>
      <c r="B32" s="15" t="s">
        <v>36</v>
      </c>
      <c r="C32" s="11" t="s">
        <v>21</v>
      </c>
      <c r="D32" s="86">
        <v>34.69</v>
      </c>
      <c r="E32" s="105"/>
      <c r="F32" s="47"/>
    </row>
    <row r="33" spans="1:6" s="7" customFormat="1" ht="34.5" customHeight="1" outlineLevel="1" x14ac:dyDescent="0.3">
      <c r="A33" s="13">
        <v>5.3</v>
      </c>
      <c r="B33" s="15" t="s">
        <v>37</v>
      </c>
      <c r="C33" s="11" t="s">
        <v>21</v>
      </c>
      <c r="D33" s="86">
        <v>34.549999999999997</v>
      </c>
      <c r="E33" s="105"/>
      <c r="F33" s="47"/>
    </row>
    <row r="34" spans="1:6" s="7" customFormat="1" ht="19.5" customHeight="1" outlineLevel="1" x14ac:dyDescent="0.3">
      <c r="A34" s="13">
        <v>5.4</v>
      </c>
      <c r="B34" s="15" t="s">
        <v>38</v>
      </c>
      <c r="C34" s="11" t="s">
        <v>21</v>
      </c>
      <c r="D34" s="86">
        <v>15.63</v>
      </c>
      <c r="E34" s="105"/>
      <c r="F34" s="47"/>
    </row>
    <row r="35" spans="1:6" ht="36" customHeight="1" outlineLevel="1" x14ac:dyDescent="0.3">
      <c r="A35" s="13">
        <v>5.5</v>
      </c>
      <c r="B35" s="18" t="s">
        <v>39</v>
      </c>
      <c r="C35" s="11" t="s">
        <v>21</v>
      </c>
      <c r="D35" s="86">
        <v>474.14</v>
      </c>
      <c r="E35" s="103"/>
      <c r="F35" s="47"/>
    </row>
    <row r="36" spans="1:6" ht="27.6" customHeight="1" outlineLevel="1" x14ac:dyDescent="0.3">
      <c r="A36" s="78">
        <v>5.6</v>
      </c>
      <c r="B36" s="16" t="s">
        <v>40</v>
      </c>
      <c r="C36" s="42" t="s">
        <v>21</v>
      </c>
      <c r="D36" s="88">
        <v>265.92</v>
      </c>
      <c r="E36" s="103"/>
      <c r="F36" s="47"/>
    </row>
    <row r="37" spans="1:6" outlineLevel="1" x14ac:dyDescent="0.3">
      <c r="A37" s="13">
        <v>5.7</v>
      </c>
      <c r="B37" s="79" t="s">
        <v>41</v>
      </c>
      <c r="C37" s="80" t="s">
        <v>21</v>
      </c>
      <c r="D37" s="89">
        <v>100</v>
      </c>
      <c r="E37" s="103"/>
      <c r="F37" s="47"/>
    </row>
    <row r="38" spans="1:6" outlineLevel="1" x14ac:dyDescent="0.3">
      <c r="A38" s="81">
        <v>5.8</v>
      </c>
      <c r="B38" s="82" t="s">
        <v>42</v>
      </c>
      <c r="C38" s="42" t="s">
        <v>21</v>
      </c>
      <c r="D38" s="90">
        <v>3351</v>
      </c>
      <c r="E38" s="103"/>
      <c r="F38" s="47"/>
    </row>
    <row r="39" spans="1:6" outlineLevel="1" x14ac:dyDescent="0.3">
      <c r="A39" s="13">
        <v>5.9</v>
      </c>
      <c r="B39" s="15" t="s">
        <v>43</v>
      </c>
      <c r="C39" s="11" t="s">
        <v>21</v>
      </c>
      <c r="D39" s="86">
        <v>20</v>
      </c>
      <c r="E39" s="103"/>
      <c r="F39" s="47"/>
    </row>
    <row r="40" spans="1:6" outlineLevel="1" x14ac:dyDescent="0.3">
      <c r="A40" s="12">
        <v>5.0999999999999996</v>
      </c>
      <c r="B40" s="15" t="s">
        <v>44</v>
      </c>
      <c r="C40" s="11" t="s">
        <v>10</v>
      </c>
      <c r="D40" s="86">
        <v>40</v>
      </c>
      <c r="E40" s="103"/>
      <c r="F40" s="47"/>
    </row>
    <row r="41" spans="1:6" outlineLevel="1" x14ac:dyDescent="0.3">
      <c r="A41" s="13">
        <v>5.1100000000000003</v>
      </c>
      <c r="B41" s="15" t="s">
        <v>45</v>
      </c>
      <c r="C41" s="11" t="s">
        <v>21</v>
      </c>
      <c r="D41" s="86">
        <v>3193</v>
      </c>
      <c r="E41" s="103"/>
      <c r="F41" s="47"/>
    </row>
    <row r="42" spans="1:6" outlineLevel="1" x14ac:dyDescent="0.3">
      <c r="A42" s="13">
        <v>5.12</v>
      </c>
      <c r="B42" s="15" t="s">
        <v>46</v>
      </c>
      <c r="C42" s="11" t="s">
        <v>21</v>
      </c>
      <c r="D42" s="86">
        <v>3193.42</v>
      </c>
      <c r="E42" s="103"/>
      <c r="F42" s="47"/>
    </row>
    <row r="43" spans="1:6" outlineLevel="1" x14ac:dyDescent="0.3">
      <c r="A43" s="13">
        <v>5.13</v>
      </c>
      <c r="B43" s="15" t="s">
        <v>47</v>
      </c>
      <c r="C43" s="11" t="s">
        <v>21</v>
      </c>
      <c r="D43" s="86">
        <v>158</v>
      </c>
      <c r="E43" s="103"/>
      <c r="F43" s="47"/>
    </row>
    <row r="44" spans="1:6" outlineLevel="1" x14ac:dyDescent="0.3">
      <c r="A44" s="13">
        <v>5.14</v>
      </c>
      <c r="B44" s="15" t="s">
        <v>48</v>
      </c>
      <c r="C44" s="11" t="s">
        <v>10</v>
      </c>
      <c r="D44" s="86">
        <v>39</v>
      </c>
      <c r="E44" s="103"/>
      <c r="F44" s="47"/>
    </row>
    <row r="45" spans="1:6" ht="34.5" customHeight="1" outlineLevel="1" x14ac:dyDescent="0.3">
      <c r="A45" s="13">
        <v>5.15</v>
      </c>
      <c r="B45" s="15" t="s">
        <v>49</v>
      </c>
      <c r="C45" s="11" t="s">
        <v>15</v>
      </c>
      <c r="D45" s="86">
        <v>125.6</v>
      </c>
      <c r="E45" s="103"/>
      <c r="F45" s="47"/>
    </row>
    <row r="46" spans="1:6" outlineLevel="1" x14ac:dyDescent="0.3">
      <c r="A46" s="13">
        <v>5.16</v>
      </c>
      <c r="B46" s="15" t="s">
        <v>50</v>
      </c>
      <c r="C46" s="11" t="s">
        <v>21</v>
      </c>
      <c r="D46" s="86">
        <v>22.95</v>
      </c>
      <c r="E46" s="103"/>
      <c r="F46" s="47"/>
    </row>
    <row r="47" spans="1:6" ht="34.5" customHeight="1" outlineLevel="1" x14ac:dyDescent="0.3">
      <c r="A47" s="13">
        <v>5.17</v>
      </c>
      <c r="B47" s="15" t="s">
        <v>51</v>
      </c>
      <c r="C47" s="11" t="s">
        <v>21</v>
      </c>
      <c r="D47" s="86">
        <v>76.86</v>
      </c>
      <c r="E47" s="103"/>
      <c r="F47" s="47"/>
    </row>
    <row r="48" spans="1:6" ht="34.5" customHeight="1" outlineLevel="1" x14ac:dyDescent="0.3">
      <c r="A48" s="13">
        <v>5.18</v>
      </c>
      <c r="B48" s="15" t="s">
        <v>52</v>
      </c>
      <c r="C48" s="11" t="s">
        <v>21</v>
      </c>
      <c r="D48" s="86">
        <v>17.87</v>
      </c>
      <c r="E48" s="103"/>
      <c r="F48" s="47"/>
    </row>
    <row r="49" spans="1:6" ht="34.5" customHeight="1" outlineLevel="1" x14ac:dyDescent="0.3">
      <c r="A49" s="13">
        <v>5.19</v>
      </c>
      <c r="B49" s="15" t="s">
        <v>53</v>
      </c>
      <c r="C49" s="11" t="s">
        <v>21</v>
      </c>
      <c r="D49" s="86">
        <v>11.73</v>
      </c>
      <c r="E49" s="103"/>
      <c r="F49" s="47"/>
    </row>
    <row r="50" spans="1:6" ht="19.5" customHeight="1" outlineLevel="1" x14ac:dyDescent="0.3">
      <c r="A50" s="12">
        <v>5.2</v>
      </c>
      <c r="B50" s="15" t="s">
        <v>54</v>
      </c>
      <c r="C50" s="11" t="s">
        <v>21</v>
      </c>
      <c r="D50" s="86">
        <v>5.95</v>
      </c>
      <c r="E50" s="103"/>
      <c r="F50" s="47"/>
    </row>
    <row r="51" spans="1:6" ht="19.5" customHeight="1" outlineLevel="1" x14ac:dyDescent="0.3">
      <c r="A51" s="13">
        <v>5.21</v>
      </c>
      <c r="B51" s="15" t="s">
        <v>55</v>
      </c>
      <c r="C51" s="11" t="s">
        <v>10</v>
      </c>
      <c r="D51" s="86">
        <v>1</v>
      </c>
      <c r="E51" s="103"/>
      <c r="F51" s="47"/>
    </row>
    <row r="52" spans="1:6" x14ac:dyDescent="0.3">
      <c r="A52" s="3">
        <v>6</v>
      </c>
      <c r="B52" s="17" t="s">
        <v>56</v>
      </c>
      <c r="C52" s="3"/>
      <c r="D52" s="60"/>
      <c r="E52" s="103"/>
      <c r="F52" s="47"/>
    </row>
    <row r="53" spans="1:6" s="65" customFormat="1" ht="19.5" customHeight="1" outlineLevel="1" x14ac:dyDescent="0.3">
      <c r="A53" s="13">
        <v>6.1</v>
      </c>
      <c r="B53" s="37" t="s">
        <v>57</v>
      </c>
      <c r="C53" s="11" t="s">
        <v>15</v>
      </c>
      <c r="D53" s="86">
        <f>715.79+810.4</f>
        <v>1526.19</v>
      </c>
      <c r="E53" s="106"/>
      <c r="F53" s="66"/>
    </row>
    <row r="54" spans="1:6" ht="19.5" customHeight="1" outlineLevel="1" x14ac:dyDescent="0.3">
      <c r="A54" s="13">
        <v>6.2</v>
      </c>
      <c r="B54" s="15" t="s">
        <v>58</v>
      </c>
      <c r="C54" s="11" t="s">
        <v>21</v>
      </c>
      <c r="D54" s="86">
        <v>109.93</v>
      </c>
      <c r="E54" s="103"/>
      <c r="F54" s="47"/>
    </row>
    <row r="55" spans="1:6" ht="19.5" customHeight="1" outlineLevel="1" x14ac:dyDescent="0.3">
      <c r="A55" s="13">
        <v>6.3</v>
      </c>
      <c r="B55" s="15" t="s">
        <v>59</v>
      </c>
      <c r="C55" s="11" t="s">
        <v>21</v>
      </c>
      <c r="D55" s="86">
        <v>54.38</v>
      </c>
      <c r="E55" s="103"/>
      <c r="F55" s="47"/>
    </row>
    <row r="56" spans="1:6" ht="19.5" customHeight="1" outlineLevel="1" x14ac:dyDescent="0.3">
      <c r="A56" s="13">
        <v>6.4</v>
      </c>
      <c r="B56" s="15" t="s">
        <v>60</v>
      </c>
      <c r="C56" s="11" t="s">
        <v>21</v>
      </c>
      <c r="D56" s="86">
        <v>109.93</v>
      </c>
      <c r="E56" s="105"/>
      <c r="F56" s="47"/>
    </row>
    <row r="57" spans="1:6" ht="19.5" customHeight="1" outlineLevel="1" x14ac:dyDescent="0.3">
      <c r="A57" s="13">
        <v>6.5</v>
      </c>
      <c r="B57" s="15" t="s">
        <v>61</v>
      </c>
      <c r="C57" s="11" t="s">
        <v>21</v>
      </c>
      <c r="D57" s="86">
        <v>25</v>
      </c>
      <c r="E57" s="105"/>
      <c r="F57" s="47"/>
    </row>
    <row r="58" spans="1:6" outlineLevel="1" x14ac:dyDescent="0.3">
      <c r="A58" s="13">
        <v>6.6</v>
      </c>
      <c r="B58" s="15" t="s">
        <v>62</v>
      </c>
      <c r="C58" s="11" t="s">
        <v>21</v>
      </c>
      <c r="D58" s="86">
        <v>24.53</v>
      </c>
      <c r="E58" s="105"/>
      <c r="F58" s="47"/>
    </row>
    <row r="59" spans="1:6" ht="27.6" customHeight="1" outlineLevel="1" x14ac:dyDescent="0.3">
      <c r="A59" s="13">
        <v>6.7</v>
      </c>
      <c r="B59" s="15" t="s">
        <v>63</v>
      </c>
      <c r="C59" s="11" t="s">
        <v>21</v>
      </c>
      <c r="D59" s="86">
        <v>29.85</v>
      </c>
      <c r="E59" s="105"/>
      <c r="F59" s="47"/>
    </row>
    <row r="60" spans="1:6" ht="27.6" customHeight="1" outlineLevel="1" x14ac:dyDescent="0.3">
      <c r="A60" s="13">
        <v>6.8</v>
      </c>
      <c r="B60" s="15" t="s">
        <v>64</v>
      </c>
      <c r="C60" s="11" t="s">
        <v>21</v>
      </c>
      <c r="D60" s="86">
        <f>12.23+19.21+8.7+10.6+4.81</f>
        <v>55.550000000000004</v>
      </c>
      <c r="E60" s="105"/>
      <c r="F60" s="47"/>
    </row>
    <row r="61" spans="1:6" outlineLevel="1" x14ac:dyDescent="0.3">
      <c r="A61" s="13">
        <v>6.9</v>
      </c>
      <c r="B61" s="37" t="s">
        <v>65</v>
      </c>
      <c r="C61" s="36" t="s">
        <v>21</v>
      </c>
      <c r="D61" s="91">
        <v>1.37</v>
      </c>
      <c r="E61" s="107"/>
      <c r="F61" s="47"/>
    </row>
    <row r="62" spans="1:6" outlineLevel="1" x14ac:dyDescent="0.3">
      <c r="A62" s="12">
        <v>6.1</v>
      </c>
      <c r="B62" s="37" t="s">
        <v>66</v>
      </c>
      <c r="C62" s="36" t="s">
        <v>21</v>
      </c>
      <c r="D62" s="91">
        <f>16.87+10.47</f>
        <v>27.340000000000003</v>
      </c>
      <c r="E62" s="107"/>
      <c r="F62" s="47"/>
    </row>
    <row r="63" spans="1:6" outlineLevel="1" x14ac:dyDescent="0.3">
      <c r="A63" s="12">
        <v>6.11</v>
      </c>
      <c r="B63" s="18" t="s">
        <v>67</v>
      </c>
      <c r="C63" s="11" t="s">
        <v>21</v>
      </c>
      <c r="D63" s="86">
        <f>77.1+3.4*3.36</f>
        <v>88.524000000000001</v>
      </c>
      <c r="E63" s="105"/>
      <c r="F63" s="47"/>
    </row>
    <row r="64" spans="1:6" ht="20.25" customHeight="1" outlineLevel="1" x14ac:dyDescent="0.3">
      <c r="A64" s="12">
        <v>6.12</v>
      </c>
      <c r="B64" s="18" t="s">
        <v>68</v>
      </c>
      <c r="C64" s="11" t="s">
        <v>21</v>
      </c>
      <c r="D64" s="86">
        <v>121.52</v>
      </c>
      <c r="E64" s="105"/>
      <c r="F64" s="47"/>
    </row>
    <row r="65" spans="1:6" outlineLevel="1" x14ac:dyDescent="0.3">
      <c r="A65" s="12">
        <v>6.13</v>
      </c>
      <c r="B65" s="18" t="s">
        <v>69</v>
      </c>
      <c r="C65" s="11" t="s">
        <v>21</v>
      </c>
      <c r="D65" s="86">
        <v>70</v>
      </c>
      <c r="E65" s="105"/>
      <c r="F65" s="47"/>
    </row>
    <row r="66" spans="1:6" outlineLevel="1" x14ac:dyDescent="0.3">
      <c r="A66" s="12">
        <v>6.14</v>
      </c>
      <c r="B66" s="18" t="s">
        <v>70</v>
      </c>
      <c r="C66" s="11" t="s">
        <v>21</v>
      </c>
      <c r="D66" s="86">
        <v>90</v>
      </c>
      <c r="E66" s="105"/>
      <c r="F66" s="47"/>
    </row>
    <row r="67" spans="1:6" outlineLevel="1" x14ac:dyDescent="0.3">
      <c r="A67" s="12">
        <v>6.15</v>
      </c>
      <c r="B67" s="18" t="s">
        <v>71</v>
      </c>
      <c r="C67" s="11" t="s">
        <v>21</v>
      </c>
      <c r="D67" s="86">
        <v>323.38</v>
      </c>
      <c r="E67" s="105"/>
      <c r="F67" s="47"/>
    </row>
    <row r="68" spans="1:6" outlineLevel="1" x14ac:dyDescent="0.3">
      <c r="A68" s="12">
        <v>6.16</v>
      </c>
      <c r="B68" s="18" t="s">
        <v>72</v>
      </c>
      <c r="C68" s="11" t="s">
        <v>21</v>
      </c>
      <c r="D68" s="86">
        <f>D67</f>
        <v>323.38</v>
      </c>
      <c r="E68" s="105"/>
      <c r="F68" s="47"/>
    </row>
    <row r="69" spans="1:6" outlineLevel="1" x14ac:dyDescent="0.3">
      <c r="A69" s="12">
        <v>6.17</v>
      </c>
      <c r="B69" s="18" t="s">
        <v>73</v>
      </c>
      <c r="C69" s="11" t="s">
        <v>21</v>
      </c>
      <c r="D69" s="86">
        <f>3.4*3.66+3.15*1.1+3.36*3.4</f>
        <v>27.332999999999998</v>
      </c>
      <c r="E69" s="105"/>
      <c r="F69" s="47"/>
    </row>
    <row r="70" spans="1:6" ht="19.5" customHeight="1" outlineLevel="1" x14ac:dyDescent="0.3">
      <c r="A70" s="12">
        <v>6.18</v>
      </c>
      <c r="B70" s="18" t="s">
        <v>74</v>
      </c>
      <c r="C70" s="11" t="s">
        <v>21</v>
      </c>
      <c r="D70" s="86">
        <f>2.8*(3.4+3.4+3.66+3.66+3.4+3.48)+2*2.7*3.36</f>
        <v>76.944000000000003</v>
      </c>
      <c r="E70" s="105"/>
      <c r="F70" s="47"/>
    </row>
    <row r="71" spans="1:6" ht="19.5" customHeight="1" outlineLevel="1" x14ac:dyDescent="0.3">
      <c r="A71" s="12">
        <v>6.19</v>
      </c>
      <c r="B71" s="18" t="s">
        <v>75</v>
      </c>
      <c r="C71" s="11" t="s">
        <v>21</v>
      </c>
      <c r="D71" s="86">
        <v>4.76</v>
      </c>
      <c r="E71" s="105"/>
      <c r="F71" s="47"/>
    </row>
    <row r="72" spans="1:6" ht="19.5" customHeight="1" outlineLevel="1" x14ac:dyDescent="0.3">
      <c r="A72" s="12">
        <v>6.2</v>
      </c>
      <c r="B72" s="18" t="s">
        <v>76</v>
      </c>
      <c r="C72" s="11" t="s">
        <v>21</v>
      </c>
      <c r="D72" s="86">
        <v>3</v>
      </c>
      <c r="E72" s="105"/>
      <c r="F72" s="47"/>
    </row>
    <row r="73" spans="1:6" s="7" customFormat="1" ht="19.5" customHeight="1" outlineLevel="1" x14ac:dyDescent="0.3">
      <c r="A73" s="12">
        <v>6.21</v>
      </c>
      <c r="B73" s="37" t="s">
        <v>77</v>
      </c>
      <c r="C73" s="36" t="s">
        <v>10</v>
      </c>
      <c r="D73" s="91">
        <v>1</v>
      </c>
      <c r="E73" s="107"/>
      <c r="F73" s="47"/>
    </row>
    <row r="74" spans="1:6" s="7" customFormat="1" ht="27.6" customHeight="1" outlineLevel="1" x14ac:dyDescent="0.3">
      <c r="A74" s="12">
        <v>6.22</v>
      </c>
      <c r="B74" s="37" t="s">
        <v>78</v>
      </c>
      <c r="C74" s="36" t="s">
        <v>18</v>
      </c>
      <c r="D74" s="91">
        <v>1</v>
      </c>
      <c r="E74" s="107"/>
      <c r="F74" s="47"/>
    </row>
    <row r="75" spans="1:6" ht="39" customHeight="1" outlineLevel="1" x14ac:dyDescent="0.3">
      <c r="A75" s="12">
        <v>6.23</v>
      </c>
      <c r="B75" s="71" t="s">
        <v>79</v>
      </c>
      <c r="C75" s="11" t="s">
        <v>15</v>
      </c>
      <c r="D75" s="86">
        <v>9</v>
      </c>
      <c r="E75" s="103"/>
      <c r="F75" s="47"/>
    </row>
    <row r="76" spans="1:6" ht="27.6" customHeight="1" outlineLevel="1" x14ac:dyDescent="0.3">
      <c r="A76" s="12">
        <v>6.24</v>
      </c>
      <c r="B76" s="37" t="s">
        <v>80</v>
      </c>
      <c r="C76" s="36" t="s">
        <v>10</v>
      </c>
      <c r="D76" s="91">
        <v>1</v>
      </c>
      <c r="E76" s="103"/>
      <c r="F76" s="47"/>
    </row>
    <row r="77" spans="1:6" outlineLevel="1" x14ac:dyDescent="0.3">
      <c r="A77" s="12">
        <v>6.25</v>
      </c>
      <c r="B77" s="37" t="s">
        <v>81</v>
      </c>
      <c r="C77" s="36" t="s">
        <v>10</v>
      </c>
      <c r="D77" s="91">
        <v>1</v>
      </c>
      <c r="E77" s="103"/>
      <c r="F77" s="47"/>
    </row>
    <row r="78" spans="1:6" outlineLevel="1" x14ac:dyDescent="0.3">
      <c r="A78" s="12">
        <v>6.26</v>
      </c>
      <c r="B78" s="37" t="s">
        <v>82</v>
      </c>
      <c r="C78" s="36" t="s">
        <v>10</v>
      </c>
      <c r="D78" s="91">
        <v>1</v>
      </c>
      <c r="E78" s="103"/>
      <c r="F78" s="47"/>
    </row>
    <row r="79" spans="1:6" outlineLevel="1" x14ac:dyDescent="0.3">
      <c r="A79" s="12">
        <v>6.27</v>
      </c>
      <c r="B79" s="37" t="s">
        <v>83</v>
      </c>
      <c r="C79" s="36" t="s">
        <v>10</v>
      </c>
      <c r="D79" s="91">
        <v>1</v>
      </c>
      <c r="E79" s="103"/>
      <c r="F79" s="47"/>
    </row>
    <row r="80" spans="1:6" outlineLevel="1" x14ac:dyDescent="0.3">
      <c r="A80" s="12">
        <v>6.28</v>
      </c>
      <c r="B80" s="37" t="s">
        <v>84</v>
      </c>
      <c r="C80" s="36" t="s">
        <v>10</v>
      </c>
      <c r="D80" s="91">
        <v>1</v>
      </c>
      <c r="E80" s="103"/>
      <c r="F80" s="47"/>
    </row>
    <row r="81" spans="1:7" ht="18" customHeight="1" outlineLevel="1" x14ac:dyDescent="0.3">
      <c r="A81" s="12">
        <v>6.29</v>
      </c>
      <c r="B81" s="37" t="s">
        <v>85</v>
      </c>
      <c r="C81" s="36" t="s">
        <v>10</v>
      </c>
      <c r="D81" s="91">
        <v>1</v>
      </c>
      <c r="E81" s="103"/>
      <c r="F81" s="47"/>
    </row>
    <row r="82" spans="1:7" s="7" customFormat="1" ht="21.75" customHeight="1" outlineLevel="1" x14ac:dyDescent="0.3">
      <c r="A82" s="12">
        <v>6.3</v>
      </c>
      <c r="B82" s="40" t="s">
        <v>86</v>
      </c>
      <c r="C82" s="11" t="s">
        <v>15</v>
      </c>
      <c r="D82" s="86">
        <v>8</v>
      </c>
      <c r="E82" s="102"/>
      <c r="F82" s="47"/>
    </row>
    <row r="83" spans="1:7" s="7" customFormat="1" ht="21.75" customHeight="1" outlineLevel="1" x14ac:dyDescent="0.3">
      <c r="A83" s="12">
        <v>6.31</v>
      </c>
      <c r="B83" s="40" t="s">
        <v>87</v>
      </c>
      <c r="C83" s="11" t="s">
        <v>15</v>
      </c>
      <c r="D83" s="86">
        <v>5</v>
      </c>
      <c r="E83" s="102"/>
      <c r="F83" s="47"/>
    </row>
    <row r="84" spans="1:7" s="7" customFormat="1" ht="27.6" customHeight="1" outlineLevel="1" x14ac:dyDescent="0.3">
      <c r="A84" s="12">
        <v>6.32</v>
      </c>
      <c r="B84" s="37" t="s">
        <v>88</v>
      </c>
      <c r="C84" s="36" t="s">
        <v>10</v>
      </c>
      <c r="D84" s="91">
        <v>1</v>
      </c>
      <c r="E84" s="102"/>
      <c r="F84" s="47"/>
    </row>
    <row r="85" spans="1:7" ht="36.75" customHeight="1" outlineLevel="1" x14ac:dyDescent="0.3">
      <c r="A85" s="12">
        <v>6.33</v>
      </c>
      <c r="B85" s="27" t="s">
        <v>89</v>
      </c>
      <c r="C85" s="11" t="s">
        <v>15</v>
      </c>
      <c r="D85" s="92">
        <f>8*3+8</f>
        <v>32</v>
      </c>
      <c r="E85" s="103"/>
      <c r="F85" s="47"/>
    </row>
    <row r="86" spans="1:7" ht="20.25" customHeight="1" outlineLevel="1" x14ac:dyDescent="0.3">
      <c r="A86" s="12">
        <v>6.34</v>
      </c>
      <c r="B86" s="37" t="s">
        <v>90</v>
      </c>
      <c r="C86" s="36" t="s">
        <v>18</v>
      </c>
      <c r="D86" s="91">
        <f>1</f>
        <v>1</v>
      </c>
      <c r="E86" s="103"/>
      <c r="F86" s="47"/>
    </row>
    <row r="87" spans="1:7" ht="20.25" customHeight="1" outlineLevel="1" x14ac:dyDescent="0.3">
      <c r="A87" s="12">
        <v>6.35</v>
      </c>
      <c r="B87" s="37" t="s">
        <v>91</v>
      </c>
      <c r="C87" s="36" t="s">
        <v>18</v>
      </c>
      <c r="D87" s="91">
        <v>1</v>
      </c>
      <c r="E87" s="103"/>
      <c r="F87" s="47"/>
    </row>
    <row r="88" spans="1:7" ht="20.25" customHeight="1" outlineLevel="1" x14ac:dyDescent="0.3">
      <c r="A88" s="12">
        <v>6.3599999999999897</v>
      </c>
      <c r="B88" s="37" t="s">
        <v>92</v>
      </c>
      <c r="C88" s="36" t="s">
        <v>18</v>
      </c>
      <c r="D88" s="91">
        <v>1</v>
      </c>
      <c r="E88" s="103"/>
      <c r="F88" s="47"/>
    </row>
    <row r="89" spans="1:7" ht="20.25" customHeight="1" outlineLevel="1" x14ac:dyDescent="0.3">
      <c r="A89" s="12">
        <v>6.3699999999999903</v>
      </c>
      <c r="B89" s="37" t="s">
        <v>93</v>
      </c>
      <c r="C89" s="36" t="s">
        <v>18</v>
      </c>
      <c r="D89" s="91">
        <v>1</v>
      </c>
      <c r="E89" s="103"/>
      <c r="F89" s="47"/>
    </row>
    <row r="90" spans="1:7" ht="27.6" customHeight="1" outlineLevel="1" x14ac:dyDescent="0.3">
      <c r="A90" s="12">
        <v>6.3799999999999901</v>
      </c>
      <c r="B90" s="18" t="s">
        <v>94</v>
      </c>
      <c r="C90" s="11" t="s">
        <v>10</v>
      </c>
      <c r="D90" s="93">
        <v>1</v>
      </c>
      <c r="E90" s="103" t="s">
        <v>95</v>
      </c>
      <c r="F90" s="47"/>
      <c r="G90" s="39"/>
    </row>
    <row r="91" spans="1:7" ht="36.75" customHeight="1" outlineLevel="1" x14ac:dyDescent="0.3">
      <c r="A91" s="12">
        <v>6.3899999999999899</v>
      </c>
      <c r="B91" s="37" t="s">
        <v>96</v>
      </c>
      <c r="C91" s="36" t="s">
        <v>15</v>
      </c>
      <c r="D91" s="91">
        <v>90</v>
      </c>
      <c r="E91" s="103"/>
      <c r="F91" s="47"/>
      <c r="G91" s="39"/>
    </row>
    <row r="92" spans="1:7" ht="32.25" customHeight="1" outlineLevel="1" x14ac:dyDescent="0.3">
      <c r="A92" s="12">
        <v>6.3999999999999897</v>
      </c>
      <c r="B92" s="37" t="s">
        <v>97</v>
      </c>
      <c r="C92" s="36" t="s">
        <v>15</v>
      </c>
      <c r="D92" s="91">
        <v>187</v>
      </c>
      <c r="E92" s="103"/>
      <c r="F92" s="47"/>
      <c r="G92" s="39"/>
    </row>
    <row r="93" spans="1:7" ht="36.75" customHeight="1" outlineLevel="1" x14ac:dyDescent="0.3">
      <c r="A93" s="12">
        <v>6.4099999999999904</v>
      </c>
      <c r="B93" s="37" t="s">
        <v>98</v>
      </c>
      <c r="C93" s="36" t="s">
        <v>18</v>
      </c>
      <c r="D93" s="91">
        <v>1</v>
      </c>
      <c r="E93" s="103"/>
      <c r="F93" s="47"/>
      <c r="G93" s="39"/>
    </row>
    <row r="94" spans="1:7" ht="16.5" customHeight="1" outlineLevel="1" x14ac:dyDescent="0.3">
      <c r="A94" s="12">
        <v>6.4199999999999902</v>
      </c>
      <c r="B94" s="37" t="s">
        <v>99</v>
      </c>
      <c r="C94" s="36" t="s">
        <v>18</v>
      </c>
      <c r="D94" s="91">
        <v>2</v>
      </c>
      <c r="E94" s="103"/>
      <c r="F94" s="47"/>
      <c r="G94" s="39"/>
    </row>
    <row r="95" spans="1:7" ht="35.25" customHeight="1" outlineLevel="1" x14ac:dyDescent="0.3">
      <c r="A95" s="12">
        <v>6.4299999999999899</v>
      </c>
      <c r="B95" s="37" t="s">
        <v>100</v>
      </c>
      <c r="C95" s="36" t="s">
        <v>18</v>
      </c>
      <c r="D95" s="91">
        <v>1</v>
      </c>
      <c r="E95" s="103"/>
      <c r="F95" s="47"/>
      <c r="G95" s="39"/>
    </row>
    <row r="96" spans="1:7" ht="20.25" customHeight="1" outlineLevel="1" x14ac:dyDescent="0.3">
      <c r="A96" s="12">
        <v>6.4399999999999897</v>
      </c>
      <c r="B96" s="37" t="s">
        <v>101</v>
      </c>
      <c r="C96" s="36" t="s">
        <v>18</v>
      </c>
      <c r="D96" s="91">
        <v>1</v>
      </c>
      <c r="E96" s="103"/>
      <c r="F96" s="47"/>
      <c r="G96" s="39"/>
    </row>
    <row r="97" spans="1:7" ht="20.25" customHeight="1" outlineLevel="1" x14ac:dyDescent="0.3">
      <c r="A97" s="12">
        <v>6.4499999999999904</v>
      </c>
      <c r="B97" s="37" t="s">
        <v>102</v>
      </c>
      <c r="C97" s="36" t="s">
        <v>18</v>
      </c>
      <c r="D97" s="91">
        <v>1</v>
      </c>
      <c r="E97" s="103"/>
      <c r="F97" s="47"/>
      <c r="G97" s="39"/>
    </row>
    <row r="98" spans="1:7" ht="20.25" customHeight="1" outlineLevel="1" x14ac:dyDescent="0.3">
      <c r="A98" s="12">
        <v>6.4599999999999902</v>
      </c>
      <c r="B98" s="37" t="s">
        <v>103</v>
      </c>
      <c r="C98" s="36" t="s">
        <v>18</v>
      </c>
      <c r="D98" s="91">
        <v>2</v>
      </c>
      <c r="E98" s="103"/>
      <c r="F98" s="47"/>
      <c r="G98" s="39"/>
    </row>
    <row r="99" spans="1:7" ht="20.25" customHeight="1" outlineLevel="1" x14ac:dyDescent="0.3">
      <c r="A99" s="12">
        <v>6.46999999999999</v>
      </c>
      <c r="B99" s="37" t="s">
        <v>104</v>
      </c>
      <c r="C99" s="36" t="s">
        <v>18</v>
      </c>
      <c r="D99" s="91">
        <v>1</v>
      </c>
      <c r="E99" s="103"/>
      <c r="F99" s="47"/>
      <c r="G99" s="39"/>
    </row>
    <row r="100" spans="1:7" ht="20.25" customHeight="1" outlineLevel="1" x14ac:dyDescent="0.3">
      <c r="A100" s="12">
        <v>6.4799999999999898</v>
      </c>
      <c r="B100" s="37" t="s">
        <v>105</v>
      </c>
      <c r="C100" s="36" t="s">
        <v>18</v>
      </c>
      <c r="D100" s="91">
        <v>4</v>
      </c>
      <c r="E100" s="103"/>
      <c r="F100" s="47"/>
      <c r="G100" s="39"/>
    </row>
    <row r="101" spans="1:7" ht="20.25" customHeight="1" outlineLevel="1" x14ac:dyDescent="0.3">
      <c r="A101" s="12">
        <v>6.4899999999999904</v>
      </c>
      <c r="B101" s="37" t="s">
        <v>106</v>
      </c>
      <c r="C101" s="36" t="s">
        <v>18</v>
      </c>
      <c r="D101" s="91">
        <v>4</v>
      </c>
      <c r="E101" s="103"/>
      <c r="F101" s="47"/>
      <c r="G101" s="39"/>
    </row>
    <row r="102" spans="1:7" outlineLevel="1" x14ac:dyDescent="0.3">
      <c r="A102" s="12">
        <v>6.4999999999999902</v>
      </c>
      <c r="B102" s="37" t="s">
        <v>107</v>
      </c>
      <c r="C102" s="36" t="s">
        <v>18</v>
      </c>
      <c r="D102" s="91">
        <v>28</v>
      </c>
      <c r="E102" s="103"/>
      <c r="F102" s="47"/>
      <c r="G102" s="39"/>
    </row>
    <row r="103" spans="1:7" outlineLevel="1" x14ac:dyDescent="0.3">
      <c r="A103" s="12">
        <v>6.50999999999999</v>
      </c>
      <c r="B103" s="37" t="s">
        <v>108</v>
      </c>
      <c r="C103" s="36" t="s">
        <v>18</v>
      </c>
      <c r="D103" s="91">
        <f>D100+D101+D102</f>
        <v>36</v>
      </c>
      <c r="E103" s="107"/>
      <c r="F103" s="47"/>
      <c r="G103" s="39"/>
    </row>
    <row r="104" spans="1:7" outlineLevel="1" x14ac:dyDescent="0.3">
      <c r="A104" s="12">
        <v>6.5199999999999898</v>
      </c>
      <c r="B104" s="37" t="s">
        <v>109</v>
      </c>
      <c r="C104" s="36" t="s">
        <v>18</v>
      </c>
      <c r="D104" s="91">
        <v>17</v>
      </c>
      <c r="E104" s="107"/>
      <c r="F104" s="47"/>
      <c r="G104" s="39"/>
    </row>
    <row r="105" spans="1:7" ht="19.5" customHeight="1" outlineLevel="1" x14ac:dyDescent="0.3">
      <c r="A105" s="12">
        <v>6.5299999999999896</v>
      </c>
      <c r="B105" s="38" t="s">
        <v>110</v>
      </c>
      <c r="C105" s="36" t="s">
        <v>18</v>
      </c>
      <c r="D105" s="91">
        <v>2</v>
      </c>
      <c r="E105" s="103"/>
      <c r="F105" s="47"/>
    </row>
    <row r="106" spans="1:7" ht="19.5" customHeight="1" outlineLevel="1" x14ac:dyDescent="0.3">
      <c r="A106" s="12">
        <v>6.5399999999999903</v>
      </c>
      <c r="B106" s="38" t="s">
        <v>111</v>
      </c>
      <c r="C106" s="36" t="s">
        <v>18</v>
      </c>
      <c r="D106" s="91">
        <v>1</v>
      </c>
      <c r="E106" s="103"/>
      <c r="F106" s="47"/>
    </row>
    <row r="107" spans="1:7" ht="19.5" customHeight="1" outlineLevel="1" x14ac:dyDescent="0.3">
      <c r="A107" s="12">
        <v>6.5499999999999901</v>
      </c>
      <c r="B107" s="37" t="s">
        <v>112</v>
      </c>
      <c r="C107" s="36" t="s">
        <v>10</v>
      </c>
      <c r="D107" s="91">
        <v>1</v>
      </c>
      <c r="E107" s="103"/>
      <c r="F107" s="47"/>
    </row>
    <row r="108" spans="1:7" ht="29.25" customHeight="1" x14ac:dyDescent="0.3">
      <c r="A108" s="3">
        <v>7</v>
      </c>
      <c r="B108" s="19" t="s">
        <v>113</v>
      </c>
      <c r="C108" s="3"/>
      <c r="D108" s="60"/>
      <c r="E108" s="103"/>
      <c r="F108" s="47"/>
    </row>
    <row r="109" spans="1:7" s="7" customFormat="1" outlineLevel="1" x14ac:dyDescent="0.3">
      <c r="A109" s="48">
        <v>7.1</v>
      </c>
      <c r="B109" s="28" t="s">
        <v>114</v>
      </c>
      <c r="C109" s="29" t="s">
        <v>10</v>
      </c>
      <c r="D109" s="94">
        <v>2</v>
      </c>
      <c r="E109" s="102"/>
      <c r="F109" s="47"/>
    </row>
    <row r="110" spans="1:7" ht="36" customHeight="1" outlineLevel="1" x14ac:dyDescent="0.3">
      <c r="A110" s="36">
        <v>7.2</v>
      </c>
      <c r="B110" s="71" t="s">
        <v>115</v>
      </c>
      <c r="C110" s="29" t="s">
        <v>15</v>
      </c>
      <c r="D110" s="86">
        <v>15</v>
      </c>
      <c r="E110" s="103"/>
      <c r="F110" s="47"/>
    </row>
    <row r="111" spans="1:7" ht="36" customHeight="1" outlineLevel="1" x14ac:dyDescent="0.3">
      <c r="A111" s="48">
        <v>7.3</v>
      </c>
      <c r="B111" s="71" t="s">
        <v>116</v>
      </c>
      <c r="C111" s="29" t="s">
        <v>15</v>
      </c>
      <c r="D111" s="86">
        <v>15</v>
      </c>
      <c r="E111" s="103"/>
      <c r="F111" s="47"/>
    </row>
    <row r="112" spans="1:7" ht="36" customHeight="1" outlineLevel="1" x14ac:dyDescent="0.3">
      <c r="A112" s="36">
        <v>7.4</v>
      </c>
      <c r="B112" s="71" t="s">
        <v>117</v>
      </c>
      <c r="C112" s="29" t="s">
        <v>15</v>
      </c>
      <c r="D112" s="86">
        <v>22</v>
      </c>
      <c r="E112" s="103"/>
      <c r="F112" s="47"/>
    </row>
    <row r="113" spans="1:6" ht="36" customHeight="1" outlineLevel="1" x14ac:dyDescent="0.3">
      <c r="A113" s="48">
        <v>7.5</v>
      </c>
      <c r="B113" s="71" t="s">
        <v>118</v>
      </c>
      <c r="C113" s="29" t="s">
        <v>15</v>
      </c>
      <c r="D113" s="86">
        <v>105</v>
      </c>
      <c r="E113" s="103"/>
      <c r="F113" s="47"/>
    </row>
    <row r="114" spans="1:6" ht="36" customHeight="1" outlineLevel="1" x14ac:dyDescent="0.3">
      <c r="A114" s="36">
        <v>7.6</v>
      </c>
      <c r="B114" s="18" t="s">
        <v>119</v>
      </c>
      <c r="C114" s="29" t="s">
        <v>15</v>
      </c>
      <c r="D114" s="86">
        <v>35</v>
      </c>
      <c r="E114" s="103"/>
      <c r="F114" s="47"/>
    </row>
    <row r="115" spans="1:6" ht="36" customHeight="1" outlineLevel="1" x14ac:dyDescent="0.3">
      <c r="A115" s="13">
        <v>7.7</v>
      </c>
      <c r="B115" s="18" t="s">
        <v>120</v>
      </c>
      <c r="C115" s="29" t="s">
        <v>15</v>
      </c>
      <c r="D115" s="86">
        <v>45</v>
      </c>
      <c r="E115" s="103"/>
      <c r="F115" s="47"/>
    </row>
    <row r="116" spans="1:6" ht="20.25" customHeight="1" outlineLevel="1" x14ac:dyDescent="0.3">
      <c r="A116" s="72">
        <v>7.8</v>
      </c>
      <c r="B116" s="18" t="s">
        <v>121</v>
      </c>
      <c r="C116" s="29" t="s">
        <v>15</v>
      </c>
      <c r="D116" s="86">
        <v>15</v>
      </c>
      <c r="E116" s="103"/>
      <c r="F116" s="47"/>
    </row>
    <row r="117" spans="1:6" ht="20.25" customHeight="1" outlineLevel="1" x14ac:dyDescent="0.3">
      <c r="A117" s="72">
        <v>7.9</v>
      </c>
      <c r="B117" s="18" t="s">
        <v>122</v>
      </c>
      <c r="C117" s="29" t="s">
        <v>15</v>
      </c>
      <c r="D117" s="86">
        <v>15</v>
      </c>
      <c r="E117" s="103"/>
      <c r="F117" s="47"/>
    </row>
    <row r="118" spans="1:6" ht="20.25" customHeight="1" outlineLevel="1" x14ac:dyDescent="0.3">
      <c r="A118" s="73">
        <v>7.1</v>
      </c>
      <c r="B118" s="18" t="s">
        <v>123</v>
      </c>
      <c r="C118" s="29" t="s">
        <v>15</v>
      </c>
      <c r="D118" s="86">
        <v>22</v>
      </c>
      <c r="E118" s="103"/>
      <c r="F118" s="47"/>
    </row>
    <row r="119" spans="1:6" ht="20.25" customHeight="1" outlineLevel="1" x14ac:dyDescent="0.3">
      <c r="A119" s="72">
        <v>7.11</v>
      </c>
      <c r="B119" s="18" t="s">
        <v>124</v>
      </c>
      <c r="C119" s="29" t="s">
        <v>15</v>
      </c>
      <c r="D119" s="93">
        <v>105</v>
      </c>
      <c r="E119" s="103"/>
      <c r="F119" s="47"/>
    </row>
    <row r="120" spans="1:6" ht="20.25" customHeight="1" outlineLevel="1" x14ac:dyDescent="0.3">
      <c r="A120" s="72">
        <v>7.12</v>
      </c>
      <c r="B120" s="18" t="s">
        <v>125</v>
      </c>
      <c r="C120" s="29" t="s">
        <v>15</v>
      </c>
      <c r="D120" s="93">
        <v>35</v>
      </c>
      <c r="E120" s="103"/>
      <c r="F120" s="47"/>
    </row>
    <row r="121" spans="1:6" ht="20.25" customHeight="1" outlineLevel="1" x14ac:dyDescent="0.3">
      <c r="A121" s="72">
        <v>7.13</v>
      </c>
      <c r="B121" s="18" t="s">
        <v>126</v>
      </c>
      <c r="C121" s="29" t="s">
        <v>15</v>
      </c>
      <c r="D121" s="93">
        <v>45</v>
      </c>
      <c r="E121" s="103"/>
      <c r="F121" s="47"/>
    </row>
    <row r="122" spans="1:6" ht="20.25" customHeight="1" outlineLevel="1" x14ac:dyDescent="0.3">
      <c r="A122" s="72">
        <v>7.14</v>
      </c>
      <c r="B122" s="26" t="s">
        <v>127</v>
      </c>
      <c r="C122" s="29" t="s">
        <v>18</v>
      </c>
      <c r="D122" s="95">
        <v>10</v>
      </c>
      <c r="E122" s="103"/>
      <c r="F122" s="47"/>
    </row>
    <row r="123" spans="1:6" ht="20.25" customHeight="1" outlineLevel="1" x14ac:dyDescent="0.3">
      <c r="A123" s="12">
        <v>7.15</v>
      </c>
      <c r="B123" s="27" t="s">
        <v>128</v>
      </c>
      <c r="C123" s="29" t="s">
        <v>10</v>
      </c>
      <c r="D123" s="96">
        <v>2</v>
      </c>
      <c r="E123" s="103"/>
      <c r="F123" s="47"/>
    </row>
    <row r="124" spans="1:6" x14ac:dyDescent="0.3">
      <c r="A124" s="3">
        <v>8</v>
      </c>
      <c r="B124" s="19" t="s">
        <v>129</v>
      </c>
      <c r="C124" s="3"/>
      <c r="D124" s="60"/>
      <c r="E124" s="103"/>
      <c r="F124" s="47"/>
    </row>
    <row r="125" spans="1:6" s="7" customFormat="1" ht="18" customHeight="1" outlineLevel="1" x14ac:dyDescent="0.3">
      <c r="A125" s="13">
        <v>8.1</v>
      </c>
      <c r="B125" s="40" t="s">
        <v>130</v>
      </c>
      <c r="C125" s="11" t="s">
        <v>15</v>
      </c>
      <c r="D125" s="86">
        <f>60+40</f>
        <v>100</v>
      </c>
      <c r="E125" s="102"/>
      <c r="F125" s="47"/>
    </row>
    <row r="126" spans="1:6" s="7" customFormat="1" ht="18" customHeight="1" outlineLevel="1" x14ac:dyDescent="0.3">
      <c r="A126" s="13">
        <v>8.1999999999999993</v>
      </c>
      <c r="B126" s="40" t="s">
        <v>131</v>
      </c>
      <c r="C126" s="11" t="s">
        <v>15</v>
      </c>
      <c r="D126" s="86">
        <v>25</v>
      </c>
      <c r="E126" s="102"/>
      <c r="F126" s="47"/>
    </row>
    <row r="127" spans="1:6" s="7" customFormat="1" ht="18" customHeight="1" outlineLevel="1" x14ac:dyDescent="0.3">
      <c r="A127" s="13">
        <v>8.3000000000000007</v>
      </c>
      <c r="B127" s="18" t="s">
        <v>132</v>
      </c>
      <c r="C127" s="11" t="s">
        <v>15</v>
      </c>
      <c r="D127" s="86">
        <f>D125</f>
        <v>100</v>
      </c>
      <c r="E127" s="102"/>
      <c r="F127" s="47"/>
    </row>
    <row r="128" spans="1:6" s="7" customFormat="1" ht="18" customHeight="1" outlineLevel="1" x14ac:dyDescent="0.3">
      <c r="A128" s="13">
        <v>8.4</v>
      </c>
      <c r="B128" s="18" t="s">
        <v>133</v>
      </c>
      <c r="C128" s="11" t="s">
        <v>15</v>
      </c>
      <c r="D128" s="86">
        <f>D126</f>
        <v>25</v>
      </c>
      <c r="E128" s="102"/>
      <c r="F128" s="47"/>
    </row>
    <row r="129" spans="1:13" s="7" customFormat="1" ht="18" customHeight="1" outlineLevel="1" x14ac:dyDescent="0.3">
      <c r="A129" s="13">
        <v>8.5</v>
      </c>
      <c r="B129" s="40" t="s">
        <v>134</v>
      </c>
      <c r="C129" s="11" t="s">
        <v>18</v>
      </c>
      <c r="D129" s="86">
        <v>10</v>
      </c>
      <c r="E129" s="102"/>
      <c r="F129" s="47"/>
    </row>
    <row r="130" spans="1:13" s="7" customFormat="1" ht="17.25" customHeight="1" outlineLevel="1" x14ac:dyDescent="0.3">
      <c r="A130" s="13">
        <v>8.6</v>
      </c>
      <c r="B130" s="18" t="s">
        <v>135</v>
      </c>
      <c r="C130" s="42" t="s">
        <v>10</v>
      </c>
      <c r="D130" s="97">
        <v>2</v>
      </c>
      <c r="E130" s="102"/>
      <c r="F130" s="47"/>
    </row>
    <row r="131" spans="1:13" x14ac:dyDescent="0.3">
      <c r="A131" s="3">
        <v>9</v>
      </c>
      <c r="B131" s="19" t="s">
        <v>136</v>
      </c>
      <c r="C131" s="41"/>
      <c r="D131" s="61"/>
      <c r="E131" s="103"/>
      <c r="F131" s="47"/>
      <c r="G131" s="7"/>
      <c r="H131" s="7"/>
      <c r="I131" s="7"/>
      <c r="J131" s="7"/>
      <c r="K131" s="7"/>
      <c r="L131" s="7"/>
    </row>
    <row r="132" spans="1:13" s="7" customFormat="1" ht="48.75" customHeight="1" outlineLevel="1" x14ac:dyDescent="0.3">
      <c r="A132" s="13">
        <v>9.1</v>
      </c>
      <c r="B132" s="18" t="s">
        <v>137</v>
      </c>
      <c r="C132" s="25" t="s">
        <v>15</v>
      </c>
      <c r="D132" s="25">
        <v>110</v>
      </c>
      <c r="E132" s="102"/>
      <c r="F132" s="47"/>
    </row>
    <row r="133" spans="1:13" s="7" customFormat="1" ht="36.75" customHeight="1" outlineLevel="1" x14ac:dyDescent="0.3">
      <c r="A133" s="13">
        <v>9.1999999999999993</v>
      </c>
      <c r="B133" s="18" t="s">
        <v>138</v>
      </c>
      <c r="C133" s="24" t="s">
        <v>15</v>
      </c>
      <c r="D133" s="25">
        <f>30</f>
        <v>30</v>
      </c>
      <c r="E133" s="102"/>
      <c r="F133" s="47"/>
    </row>
    <row r="134" spans="1:13" s="7" customFormat="1" ht="33.75" customHeight="1" outlineLevel="1" x14ac:dyDescent="0.3">
      <c r="A134" s="13">
        <v>9.3000000000000007</v>
      </c>
      <c r="B134" s="18" t="s">
        <v>139</v>
      </c>
      <c r="C134" s="24" t="s">
        <v>15</v>
      </c>
      <c r="D134" s="25">
        <v>30</v>
      </c>
      <c r="E134" s="102"/>
      <c r="F134" s="47"/>
    </row>
    <row r="135" spans="1:13" s="7" customFormat="1" ht="15" customHeight="1" outlineLevel="1" x14ac:dyDescent="0.3">
      <c r="A135" s="13">
        <v>9.6</v>
      </c>
      <c r="B135" s="18" t="s">
        <v>140</v>
      </c>
      <c r="C135" s="24" t="s">
        <v>15</v>
      </c>
      <c r="D135" s="24">
        <v>20</v>
      </c>
      <c r="E135" s="102"/>
      <c r="F135" s="47"/>
    </row>
    <row r="136" spans="1:13" s="7" customFormat="1" ht="17.25" customHeight="1" outlineLevel="1" x14ac:dyDescent="0.3">
      <c r="A136" s="13">
        <v>9.6999999999999993</v>
      </c>
      <c r="B136" s="18" t="s">
        <v>141</v>
      </c>
      <c r="C136" s="24" t="s">
        <v>10</v>
      </c>
      <c r="D136" s="24">
        <v>2</v>
      </c>
      <c r="E136" s="102"/>
      <c r="F136" s="47"/>
    </row>
    <row r="137" spans="1:13" s="7" customFormat="1" ht="19.5" customHeight="1" outlineLevel="1" x14ac:dyDescent="0.3">
      <c r="A137" s="13">
        <v>9.8000000000000007</v>
      </c>
      <c r="B137" s="52" t="s">
        <v>142</v>
      </c>
      <c r="C137" s="24" t="s">
        <v>10</v>
      </c>
      <c r="D137" s="98">
        <v>2</v>
      </c>
      <c r="E137" s="102"/>
      <c r="F137" s="47"/>
    </row>
    <row r="138" spans="1:13" x14ac:dyDescent="0.3">
      <c r="A138" s="3">
        <v>10</v>
      </c>
      <c r="B138" s="19" t="s">
        <v>143</v>
      </c>
      <c r="C138" s="23"/>
      <c r="D138" s="62"/>
      <c r="E138" s="103"/>
      <c r="F138" s="47"/>
      <c r="G138" s="7"/>
      <c r="H138" s="7"/>
      <c r="I138" s="7"/>
      <c r="J138" s="7"/>
      <c r="K138" s="7"/>
      <c r="L138" s="7"/>
    </row>
    <row r="139" spans="1:13" ht="27.6" customHeight="1" outlineLevel="1" x14ac:dyDescent="0.3">
      <c r="A139" s="13">
        <v>10.1</v>
      </c>
      <c r="B139" s="77" t="s">
        <v>144</v>
      </c>
      <c r="C139" s="11" t="s">
        <v>10</v>
      </c>
      <c r="D139" s="93">
        <v>2</v>
      </c>
      <c r="E139" s="103"/>
      <c r="F139" s="47"/>
      <c r="G139" s="39"/>
      <c r="H139" s="7"/>
      <c r="I139" s="7"/>
      <c r="J139" s="7"/>
      <c r="K139" s="7"/>
      <c r="L139" s="7"/>
    </row>
    <row r="140" spans="1:13" ht="27.6" customHeight="1" outlineLevel="1" x14ac:dyDescent="0.3">
      <c r="A140" s="13">
        <v>10.199999999999999</v>
      </c>
      <c r="B140" s="77" t="s">
        <v>145</v>
      </c>
      <c r="C140" s="11" t="s">
        <v>10</v>
      </c>
      <c r="D140" s="93">
        <v>2</v>
      </c>
      <c r="E140" s="103"/>
      <c r="F140" s="47"/>
      <c r="G140" s="39"/>
      <c r="H140" s="7"/>
      <c r="I140" s="7"/>
      <c r="J140" s="7"/>
      <c r="K140" s="7"/>
      <c r="L140" s="7"/>
    </row>
    <row r="141" spans="1:13" ht="27.6" customHeight="1" outlineLevel="1" x14ac:dyDescent="0.3">
      <c r="A141" s="13">
        <v>10.3</v>
      </c>
      <c r="B141" s="18" t="s">
        <v>146</v>
      </c>
      <c r="C141" s="11" t="s">
        <v>10</v>
      </c>
      <c r="D141" s="93">
        <v>20</v>
      </c>
      <c r="E141" s="103" t="s">
        <v>147</v>
      </c>
      <c r="F141" s="47"/>
      <c r="G141" s="39"/>
      <c r="H141" s="7"/>
      <c r="I141" s="7"/>
      <c r="J141" s="7"/>
      <c r="K141" s="7"/>
      <c r="L141" s="7"/>
      <c r="M141" s="7"/>
    </row>
    <row r="142" spans="1:13" ht="33.75" customHeight="1" outlineLevel="1" x14ac:dyDescent="0.3">
      <c r="A142" s="13">
        <v>10.5</v>
      </c>
      <c r="B142" s="77" t="s">
        <v>148</v>
      </c>
      <c r="C142" s="11" t="s">
        <v>15</v>
      </c>
      <c r="D142" s="93">
        <v>140</v>
      </c>
      <c r="E142" s="103"/>
      <c r="F142" s="47"/>
      <c r="G142" s="39"/>
    </row>
    <row r="143" spans="1:13" ht="33.75" customHeight="1" outlineLevel="1" x14ac:dyDescent="0.3">
      <c r="A143" s="13">
        <v>10.6</v>
      </c>
      <c r="B143" s="77" t="s">
        <v>149</v>
      </c>
      <c r="C143" s="11" t="s">
        <v>15</v>
      </c>
      <c r="D143" s="93">
        <v>150</v>
      </c>
      <c r="E143" s="103"/>
      <c r="F143" s="47"/>
      <c r="G143" s="39"/>
    </row>
    <row r="144" spans="1:13" ht="33.75" customHeight="1" outlineLevel="1" x14ac:dyDescent="0.3">
      <c r="A144" s="13">
        <v>10.7</v>
      </c>
      <c r="B144" s="77" t="s">
        <v>150</v>
      </c>
      <c r="C144" s="11" t="s">
        <v>15</v>
      </c>
      <c r="D144" s="93">
        <v>170</v>
      </c>
      <c r="E144" s="103"/>
      <c r="F144" s="47"/>
      <c r="G144" s="39"/>
    </row>
    <row r="145" spans="1:7" ht="33.75" customHeight="1" outlineLevel="1" x14ac:dyDescent="0.3">
      <c r="A145" s="13">
        <v>10.8</v>
      </c>
      <c r="B145" s="30" t="s">
        <v>151</v>
      </c>
      <c r="C145" s="11" t="s">
        <v>15</v>
      </c>
      <c r="D145" s="93">
        <v>150</v>
      </c>
      <c r="E145" s="103"/>
      <c r="F145" s="47"/>
      <c r="G145" s="39"/>
    </row>
    <row r="146" spans="1:7" ht="32.25" customHeight="1" outlineLevel="1" x14ac:dyDescent="0.3">
      <c r="A146" s="13">
        <v>10.9</v>
      </c>
      <c r="B146" s="30" t="s">
        <v>152</v>
      </c>
      <c r="C146" s="11" t="s">
        <v>15</v>
      </c>
      <c r="D146" s="93">
        <v>320</v>
      </c>
      <c r="E146" s="103"/>
      <c r="F146" s="47"/>
      <c r="G146" s="39"/>
    </row>
    <row r="147" spans="1:7" ht="27.6" customHeight="1" outlineLevel="1" x14ac:dyDescent="0.3">
      <c r="A147" s="12">
        <v>10.1</v>
      </c>
      <c r="B147" s="30" t="s">
        <v>153</v>
      </c>
      <c r="C147" s="11" t="s">
        <v>15</v>
      </c>
      <c r="D147" s="93">
        <v>200</v>
      </c>
      <c r="E147" s="103"/>
      <c r="F147" s="47"/>
      <c r="G147" s="39"/>
    </row>
    <row r="148" spans="1:7" ht="20.25" customHeight="1" outlineLevel="1" x14ac:dyDescent="0.3">
      <c r="A148" s="12">
        <v>10.25</v>
      </c>
      <c r="B148" s="30" t="s">
        <v>154</v>
      </c>
      <c r="C148" s="11" t="s">
        <v>18</v>
      </c>
      <c r="D148" s="93">
        <v>80</v>
      </c>
      <c r="E148" s="103"/>
      <c r="F148" s="47"/>
      <c r="G148" s="39"/>
    </row>
    <row r="149" spans="1:7" ht="20.25" customHeight="1" outlineLevel="1" x14ac:dyDescent="0.3">
      <c r="A149" s="12">
        <v>10.26</v>
      </c>
      <c r="B149" s="30" t="s">
        <v>155</v>
      </c>
      <c r="C149" s="11" t="s">
        <v>18</v>
      </c>
      <c r="D149" s="93">
        <v>128</v>
      </c>
      <c r="E149" s="103"/>
      <c r="F149" s="47"/>
      <c r="G149" s="39"/>
    </row>
    <row r="150" spans="1:7" ht="20.25" customHeight="1" outlineLevel="1" x14ac:dyDescent="0.3">
      <c r="A150" s="12">
        <v>10.27</v>
      </c>
      <c r="B150" s="30" t="s">
        <v>156</v>
      </c>
      <c r="C150" s="11" t="s">
        <v>18</v>
      </c>
      <c r="D150" s="93">
        <v>50</v>
      </c>
      <c r="E150" s="103"/>
      <c r="F150" s="47"/>
      <c r="G150" s="39"/>
    </row>
    <row r="151" spans="1:7" ht="20.25" customHeight="1" outlineLevel="1" x14ac:dyDescent="0.3">
      <c r="A151" s="12">
        <v>10.28</v>
      </c>
      <c r="B151" s="30" t="s">
        <v>157</v>
      </c>
      <c r="C151" s="11" t="s">
        <v>18</v>
      </c>
      <c r="D151" s="93">
        <v>20</v>
      </c>
      <c r="E151" s="103"/>
      <c r="F151" s="47"/>
      <c r="G151" s="39"/>
    </row>
    <row r="152" spans="1:7" ht="20.25" customHeight="1" outlineLevel="1" x14ac:dyDescent="0.3">
      <c r="A152" s="12">
        <v>10.29</v>
      </c>
      <c r="B152" s="30" t="s">
        <v>158</v>
      </c>
      <c r="C152" s="11" t="s">
        <v>18</v>
      </c>
      <c r="D152" s="93">
        <v>120</v>
      </c>
      <c r="E152" s="103"/>
      <c r="F152" s="47"/>
      <c r="G152" s="39"/>
    </row>
    <row r="153" spans="1:7" ht="20.25" customHeight="1" outlineLevel="1" x14ac:dyDescent="0.3">
      <c r="A153" s="12">
        <v>10.3</v>
      </c>
      <c r="B153" s="30" t="s">
        <v>159</v>
      </c>
      <c r="C153" s="11" t="s">
        <v>18</v>
      </c>
      <c r="D153" s="93">
        <v>2</v>
      </c>
      <c r="E153" s="103"/>
      <c r="F153" s="47"/>
      <c r="G153" s="39"/>
    </row>
    <row r="154" spans="1:7" ht="20.25" customHeight="1" outlineLevel="1" x14ac:dyDescent="0.3">
      <c r="A154" s="12">
        <v>10.31</v>
      </c>
      <c r="B154" s="30" t="s">
        <v>160</v>
      </c>
      <c r="C154" s="11" t="s">
        <v>15</v>
      </c>
      <c r="D154" s="93">
        <v>50</v>
      </c>
      <c r="E154" s="103"/>
      <c r="F154" s="47"/>
      <c r="G154" s="39"/>
    </row>
    <row r="155" spans="1:7" ht="20.25" customHeight="1" outlineLevel="1" x14ac:dyDescent="0.3">
      <c r="A155" s="12">
        <v>10.32</v>
      </c>
      <c r="B155" s="30" t="s">
        <v>161</v>
      </c>
      <c r="C155" s="11" t="s">
        <v>18</v>
      </c>
      <c r="D155" s="93">
        <v>80</v>
      </c>
      <c r="E155" s="103"/>
      <c r="F155" s="47"/>
      <c r="G155" s="39"/>
    </row>
    <row r="156" spans="1:7" x14ac:dyDescent="0.3">
      <c r="A156" s="3">
        <v>11</v>
      </c>
      <c r="B156" s="19" t="s">
        <v>162</v>
      </c>
      <c r="C156" s="3"/>
      <c r="D156" s="60"/>
      <c r="E156" s="103"/>
      <c r="F156" s="47"/>
    </row>
    <row r="157" spans="1:7" ht="30.75" customHeight="1" outlineLevel="1" x14ac:dyDescent="0.3">
      <c r="A157" s="13">
        <v>11.1</v>
      </c>
      <c r="B157" s="18" t="s">
        <v>163</v>
      </c>
      <c r="C157" s="11" t="s">
        <v>10</v>
      </c>
      <c r="D157" s="87">
        <v>2</v>
      </c>
      <c r="E157" s="103"/>
      <c r="F157" s="47"/>
    </row>
    <row r="158" spans="1:7" ht="30.75" customHeight="1" outlineLevel="1" x14ac:dyDescent="0.3">
      <c r="A158" s="57">
        <v>11.2</v>
      </c>
      <c r="B158" s="71" t="s">
        <v>164</v>
      </c>
      <c r="C158" s="76" t="s">
        <v>15</v>
      </c>
      <c r="D158" s="99">
        <v>48</v>
      </c>
      <c r="E158" s="103"/>
      <c r="F158" s="47"/>
    </row>
    <row r="159" spans="1:7" ht="30.75" customHeight="1" outlineLevel="1" x14ac:dyDescent="0.3">
      <c r="A159" s="55">
        <v>11.3</v>
      </c>
      <c r="B159" s="71" t="s">
        <v>165</v>
      </c>
      <c r="C159" s="76" t="s">
        <v>15</v>
      </c>
      <c r="D159" s="99">
        <v>30</v>
      </c>
      <c r="E159" s="103"/>
      <c r="F159" s="47"/>
    </row>
    <row r="160" spans="1:7" ht="30.75" customHeight="1" outlineLevel="1" x14ac:dyDescent="0.3">
      <c r="A160" s="57">
        <v>11.4</v>
      </c>
      <c r="B160" s="71" t="s">
        <v>166</v>
      </c>
      <c r="C160" s="11" t="s">
        <v>15</v>
      </c>
      <c r="D160" s="92">
        <v>15</v>
      </c>
      <c r="E160" s="103"/>
      <c r="F160" s="47"/>
    </row>
    <row r="161" spans="1:6" ht="30.75" customHeight="1" outlineLevel="1" x14ac:dyDescent="0.3">
      <c r="A161" s="13">
        <v>11.5</v>
      </c>
      <c r="B161" s="71" t="s">
        <v>167</v>
      </c>
      <c r="C161" s="11" t="s">
        <v>15</v>
      </c>
      <c r="D161" s="92">
        <v>116</v>
      </c>
      <c r="E161" s="103"/>
      <c r="F161" s="47"/>
    </row>
    <row r="162" spans="1:6" ht="30.75" customHeight="1" outlineLevel="1" x14ac:dyDescent="0.3">
      <c r="A162" s="57">
        <v>11.6</v>
      </c>
      <c r="B162" s="71" t="s">
        <v>168</v>
      </c>
      <c r="C162" s="11" t="s">
        <v>15</v>
      </c>
      <c r="D162" s="92">
        <v>28</v>
      </c>
      <c r="E162" s="103"/>
      <c r="F162" s="47"/>
    </row>
    <row r="163" spans="1:6" ht="30.75" customHeight="1" outlineLevel="1" x14ac:dyDescent="0.3">
      <c r="A163" s="55">
        <v>11.7</v>
      </c>
      <c r="B163" s="71" t="s">
        <v>169</v>
      </c>
      <c r="C163" s="11" t="s">
        <v>15</v>
      </c>
      <c r="D163" s="92">
        <v>48</v>
      </c>
      <c r="E163" s="103"/>
      <c r="F163" s="47"/>
    </row>
    <row r="164" spans="1:6" ht="30.75" customHeight="1" outlineLevel="1" x14ac:dyDescent="0.3">
      <c r="A164" s="57">
        <v>11.8</v>
      </c>
      <c r="B164" s="71" t="s">
        <v>170</v>
      </c>
      <c r="C164" s="11" t="s">
        <v>15</v>
      </c>
      <c r="D164" s="93">
        <v>20</v>
      </c>
      <c r="E164" s="103"/>
      <c r="F164" s="47"/>
    </row>
    <row r="165" spans="1:6" ht="30.75" customHeight="1" outlineLevel="1" x14ac:dyDescent="0.3">
      <c r="A165" s="57">
        <v>11.9</v>
      </c>
      <c r="B165" s="71" t="s">
        <v>171</v>
      </c>
      <c r="C165" s="11" t="s">
        <v>15</v>
      </c>
      <c r="D165" s="93">
        <v>16</v>
      </c>
      <c r="E165" s="103"/>
      <c r="F165" s="47"/>
    </row>
    <row r="166" spans="1:6" ht="18.75" customHeight="1" outlineLevel="1" x14ac:dyDescent="0.3">
      <c r="A166" s="56">
        <v>11.1</v>
      </c>
      <c r="B166" s="58" t="s">
        <v>172</v>
      </c>
      <c r="C166" s="76" t="s">
        <v>15</v>
      </c>
      <c r="D166" s="99">
        <v>48</v>
      </c>
      <c r="E166" s="108"/>
      <c r="F166" s="47"/>
    </row>
    <row r="167" spans="1:6" ht="18.75" customHeight="1" outlineLevel="1" x14ac:dyDescent="0.3">
      <c r="A167" s="56">
        <v>11.11</v>
      </c>
      <c r="B167" s="26" t="s">
        <v>173</v>
      </c>
      <c r="C167" s="11" t="s">
        <v>15</v>
      </c>
      <c r="D167" s="92">
        <v>30</v>
      </c>
      <c r="E167" s="109"/>
      <c r="F167" s="47"/>
    </row>
    <row r="168" spans="1:6" ht="18.75" customHeight="1" outlineLevel="1" x14ac:dyDescent="0.3">
      <c r="A168" s="56">
        <v>11.12</v>
      </c>
      <c r="B168" s="26" t="s">
        <v>174</v>
      </c>
      <c r="C168" s="11" t="s">
        <v>15</v>
      </c>
      <c r="D168" s="92">
        <v>15</v>
      </c>
      <c r="E168" s="109"/>
      <c r="F168" s="47"/>
    </row>
    <row r="169" spans="1:6" ht="18.75" customHeight="1" outlineLevel="1" x14ac:dyDescent="0.3">
      <c r="A169" s="56">
        <v>11.13</v>
      </c>
      <c r="B169" s="26" t="s">
        <v>175</v>
      </c>
      <c r="C169" s="11" t="s">
        <v>15</v>
      </c>
      <c r="D169" s="92">
        <v>116</v>
      </c>
      <c r="E169" s="109"/>
      <c r="F169" s="47"/>
    </row>
    <row r="170" spans="1:6" ht="18.75" customHeight="1" outlineLevel="1" x14ac:dyDescent="0.3">
      <c r="A170" s="56">
        <v>11.14</v>
      </c>
      <c r="B170" s="26" t="s">
        <v>176</v>
      </c>
      <c r="C170" s="11" t="s">
        <v>15</v>
      </c>
      <c r="D170" s="92">
        <v>28</v>
      </c>
      <c r="E170" s="109"/>
      <c r="F170" s="47"/>
    </row>
    <row r="171" spans="1:6" ht="18.75" customHeight="1" outlineLevel="1" x14ac:dyDescent="0.3">
      <c r="A171" s="56">
        <v>11.15</v>
      </c>
      <c r="B171" s="26" t="s">
        <v>177</v>
      </c>
      <c r="C171" s="11" t="s">
        <v>15</v>
      </c>
      <c r="D171" s="92">
        <v>48</v>
      </c>
      <c r="E171" s="109"/>
      <c r="F171" s="47"/>
    </row>
    <row r="172" spans="1:6" ht="18.75" customHeight="1" outlineLevel="1" x14ac:dyDescent="0.3">
      <c r="A172" s="56">
        <v>11.16</v>
      </c>
      <c r="B172" s="26" t="s">
        <v>178</v>
      </c>
      <c r="C172" s="11" t="s">
        <v>15</v>
      </c>
      <c r="D172" s="93">
        <v>20</v>
      </c>
      <c r="E172" s="109"/>
      <c r="F172" s="47"/>
    </row>
    <row r="173" spans="1:6" ht="18.75" customHeight="1" outlineLevel="1" x14ac:dyDescent="0.3">
      <c r="A173" s="56">
        <v>11.17</v>
      </c>
      <c r="B173" s="26" t="s">
        <v>179</v>
      </c>
      <c r="C173" s="11" t="s">
        <v>15</v>
      </c>
      <c r="D173" s="93">
        <v>16</v>
      </c>
      <c r="E173" s="109"/>
      <c r="F173" s="47"/>
    </row>
    <row r="174" spans="1:6" outlineLevel="1" x14ac:dyDescent="0.3">
      <c r="A174" s="56">
        <v>11.18</v>
      </c>
      <c r="B174" s="26" t="s">
        <v>180</v>
      </c>
      <c r="C174" s="11" t="s">
        <v>18</v>
      </c>
      <c r="D174" s="93">
        <v>4</v>
      </c>
      <c r="E174" s="103"/>
      <c r="F174" s="47"/>
    </row>
    <row r="175" spans="1:6" ht="19.5" customHeight="1" outlineLevel="1" x14ac:dyDescent="0.3">
      <c r="A175" s="56">
        <v>11.19</v>
      </c>
      <c r="B175" s="32" t="s">
        <v>181</v>
      </c>
      <c r="C175" s="11" t="s">
        <v>10</v>
      </c>
      <c r="D175" s="87">
        <v>2</v>
      </c>
      <c r="E175" s="103"/>
      <c r="F175" s="47"/>
    </row>
    <row r="176" spans="1:6" ht="29.1" customHeight="1" x14ac:dyDescent="0.3">
      <c r="A176" s="49">
        <v>13</v>
      </c>
      <c r="B176" s="31" t="s">
        <v>182</v>
      </c>
      <c r="C176" s="3"/>
      <c r="D176" s="60"/>
      <c r="E176" s="103"/>
      <c r="F176" s="47"/>
    </row>
    <row r="177" spans="1:6" ht="27.6" customHeight="1" outlineLevel="1" x14ac:dyDescent="0.3">
      <c r="A177" s="110">
        <v>13.1</v>
      </c>
      <c r="B177" s="26" t="s">
        <v>183</v>
      </c>
      <c r="C177" s="11" t="s">
        <v>15</v>
      </c>
      <c r="D177" s="93">
        <v>82</v>
      </c>
      <c r="E177" s="109"/>
      <c r="F177" s="47"/>
    </row>
    <row r="178" spans="1:6" outlineLevel="1" x14ac:dyDescent="0.3">
      <c r="A178" s="110">
        <v>13.2</v>
      </c>
      <c r="B178" s="26" t="s">
        <v>184</v>
      </c>
      <c r="C178" s="11" t="s">
        <v>18</v>
      </c>
      <c r="D178" s="93">
        <v>8</v>
      </c>
      <c r="E178" s="109"/>
      <c r="F178" s="47"/>
    </row>
    <row r="179" spans="1:6" outlineLevel="1" x14ac:dyDescent="0.3">
      <c r="A179" s="110">
        <v>13.3</v>
      </c>
      <c r="B179" s="26" t="s">
        <v>185</v>
      </c>
      <c r="C179" s="11" t="s">
        <v>18</v>
      </c>
      <c r="D179" s="93">
        <v>4</v>
      </c>
      <c r="E179" s="109"/>
      <c r="F179" s="47"/>
    </row>
    <row r="180" spans="1:6" outlineLevel="1" x14ac:dyDescent="0.3">
      <c r="A180" s="110">
        <v>13.4</v>
      </c>
      <c r="B180" s="26" t="s">
        <v>186</v>
      </c>
      <c r="C180" s="11" t="s">
        <v>15</v>
      </c>
      <c r="D180" s="93">
        <v>99</v>
      </c>
      <c r="E180" s="109"/>
      <c r="F180" s="47"/>
    </row>
    <row r="181" spans="1:6" ht="34.5" customHeight="1" outlineLevel="1" x14ac:dyDescent="0.3">
      <c r="A181" s="110">
        <v>13.5</v>
      </c>
      <c r="B181" s="18" t="s">
        <v>187</v>
      </c>
      <c r="C181" s="11" t="s">
        <v>15</v>
      </c>
      <c r="D181" s="93">
        <v>198</v>
      </c>
      <c r="E181" s="109"/>
      <c r="F181" s="47"/>
    </row>
    <row r="182" spans="1:6" outlineLevel="1" x14ac:dyDescent="0.3">
      <c r="A182" s="110">
        <v>13.6</v>
      </c>
      <c r="B182" s="26" t="s">
        <v>188</v>
      </c>
      <c r="C182" s="11" t="s">
        <v>18</v>
      </c>
      <c r="D182" s="93">
        <v>12</v>
      </c>
      <c r="E182" s="109"/>
      <c r="F182" s="47"/>
    </row>
    <row r="183" spans="1:6" s="7" customFormat="1" x14ac:dyDescent="0.3">
      <c r="A183" s="50">
        <v>14</v>
      </c>
      <c r="B183" s="34" t="s">
        <v>189</v>
      </c>
      <c r="C183" s="3"/>
      <c r="D183" s="60"/>
      <c r="E183" s="102"/>
      <c r="F183" s="47"/>
    </row>
    <row r="184" spans="1:6" s="7" customFormat="1" ht="18" customHeight="1" outlineLevel="1" x14ac:dyDescent="0.3">
      <c r="A184" s="51">
        <v>14.1</v>
      </c>
      <c r="B184" s="33" t="s">
        <v>190</v>
      </c>
      <c r="C184" s="42" t="s">
        <v>18</v>
      </c>
      <c r="D184" s="100">
        <v>2</v>
      </c>
      <c r="E184" s="102"/>
      <c r="F184" s="47"/>
    </row>
    <row r="185" spans="1:6" s="7" customFormat="1" x14ac:dyDescent="0.3">
      <c r="A185" s="50">
        <v>15</v>
      </c>
      <c r="B185" s="34" t="s">
        <v>191</v>
      </c>
      <c r="C185" s="3"/>
      <c r="D185" s="60"/>
      <c r="E185" s="102"/>
      <c r="F185" s="47"/>
    </row>
    <row r="186" spans="1:6" s="7" customFormat="1" outlineLevel="1" x14ac:dyDescent="0.3">
      <c r="A186" s="53">
        <v>15.1</v>
      </c>
      <c r="B186" s="43" t="s">
        <v>192</v>
      </c>
      <c r="C186" s="42" t="s">
        <v>18</v>
      </c>
      <c r="D186" s="100">
        <v>2</v>
      </c>
      <c r="E186" s="102"/>
      <c r="F186" s="47"/>
    </row>
    <row r="187" spans="1:6" s="7" customFormat="1" outlineLevel="1" x14ac:dyDescent="0.3">
      <c r="A187" s="53">
        <v>15.2</v>
      </c>
      <c r="B187" s="43" t="s">
        <v>193</v>
      </c>
      <c r="C187" s="42" t="s">
        <v>18</v>
      </c>
      <c r="D187" s="100">
        <v>2</v>
      </c>
      <c r="E187" s="102"/>
      <c r="F187" s="47"/>
    </row>
    <row r="188" spans="1:6" s="7" customFormat="1" outlineLevel="1" x14ac:dyDescent="0.3">
      <c r="A188" s="53">
        <v>15.3</v>
      </c>
      <c r="B188" s="43" t="s">
        <v>194</v>
      </c>
      <c r="C188" s="42" t="s">
        <v>21</v>
      </c>
      <c r="D188" s="100">
        <v>518</v>
      </c>
      <c r="E188" s="102"/>
      <c r="F188" s="47"/>
    </row>
    <row r="189" spans="1:6" s="7" customFormat="1" outlineLevel="1" x14ac:dyDescent="0.3">
      <c r="A189" s="53">
        <v>15.4</v>
      </c>
      <c r="B189" s="43" t="s">
        <v>195</v>
      </c>
      <c r="C189" s="42" t="s">
        <v>21</v>
      </c>
      <c r="D189" s="100">
        <v>518</v>
      </c>
      <c r="E189" s="102"/>
      <c r="F189" s="47"/>
    </row>
    <row r="190" spans="1:6" s="7" customFormat="1" outlineLevel="1" x14ac:dyDescent="0.3">
      <c r="A190" s="53">
        <v>15.5</v>
      </c>
      <c r="B190" s="43" t="s">
        <v>196</v>
      </c>
      <c r="C190" s="42" t="s">
        <v>18</v>
      </c>
      <c r="D190" s="100">
        <v>3</v>
      </c>
      <c r="E190" s="102"/>
      <c r="F190" s="47"/>
    </row>
    <row r="191" spans="1:6" s="7" customFormat="1" outlineLevel="1" x14ac:dyDescent="0.3">
      <c r="A191" s="53">
        <v>15.6</v>
      </c>
      <c r="B191" s="43" t="s">
        <v>197</v>
      </c>
      <c r="C191" s="42" t="s">
        <v>18</v>
      </c>
      <c r="D191" s="100">
        <v>2</v>
      </c>
      <c r="E191" s="102"/>
      <c r="F191" s="47"/>
    </row>
    <row r="192" spans="1:6" s="7" customFormat="1" outlineLevel="1" x14ac:dyDescent="0.3">
      <c r="A192" s="53">
        <v>15.7</v>
      </c>
      <c r="B192" s="43" t="s">
        <v>198</v>
      </c>
      <c r="C192" s="42" t="s">
        <v>18</v>
      </c>
      <c r="D192" s="100">
        <v>6</v>
      </c>
      <c r="E192" s="102"/>
      <c r="F192" s="47"/>
    </row>
    <row r="193" spans="1:6" s="7" customFormat="1" outlineLevel="1" x14ac:dyDescent="0.3">
      <c r="A193" s="53">
        <v>15.8</v>
      </c>
      <c r="B193" s="43" t="s">
        <v>199</v>
      </c>
      <c r="C193" s="42" t="s">
        <v>18</v>
      </c>
      <c r="D193" s="100">
        <v>4</v>
      </c>
      <c r="E193" s="102"/>
      <c r="F193" s="47"/>
    </row>
    <row r="194" spans="1:6" s="7" customFormat="1" outlineLevel="1" x14ac:dyDescent="0.3">
      <c r="A194" s="54">
        <v>15.11</v>
      </c>
      <c r="B194" s="43" t="s">
        <v>200</v>
      </c>
      <c r="C194" s="42" t="s">
        <v>18</v>
      </c>
      <c r="D194" s="100">
        <v>6</v>
      </c>
      <c r="E194" s="102"/>
      <c r="F194" s="47"/>
    </row>
    <row r="195" spans="1:6" s="7" customFormat="1" outlineLevel="1" x14ac:dyDescent="0.3">
      <c r="A195" s="53">
        <v>15.12</v>
      </c>
      <c r="B195" s="43" t="s">
        <v>201</v>
      </c>
      <c r="C195" s="42" t="s">
        <v>21</v>
      </c>
      <c r="D195" s="100">
        <v>40</v>
      </c>
      <c r="E195" s="102"/>
      <c r="F195" s="47"/>
    </row>
    <row r="196" spans="1:6" s="7" customFormat="1" outlineLevel="1" x14ac:dyDescent="0.3">
      <c r="A196" s="53">
        <v>15.13</v>
      </c>
      <c r="B196" s="43" t="s">
        <v>202</v>
      </c>
      <c r="C196" s="42" t="s">
        <v>21</v>
      </c>
      <c r="D196" s="100">
        <f>2.5+7.5+3</f>
        <v>13</v>
      </c>
      <c r="E196" s="102"/>
      <c r="F196" s="47"/>
    </row>
    <row r="197" spans="1:6" s="7" customFormat="1" outlineLevel="1" x14ac:dyDescent="0.3">
      <c r="A197" s="67">
        <v>15.14</v>
      </c>
      <c r="B197" s="75" t="s">
        <v>203</v>
      </c>
      <c r="C197" s="42" t="s">
        <v>15</v>
      </c>
      <c r="D197" s="101">
        <v>16</v>
      </c>
      <c r="E197" s="102"/>
      <c r="F197" s="47"/>
    </row>
    <row r="198" spans="1:6" s="7" customFormat="1" ht="20.25" customHeight="1" outlineLevel="1" x14ac:dyDescent="0.3">
      <c r="A198" s="68">
        <v>15.15</v>
      </c>
      <c r="B198" s="43" t="s">
        <v>204</v>
      </c>
      <c r="C198" s="11" t="s">
        <v>18</v>
      </c>
      <c r="D198" s="92">
        <v>2</v>
      </c>
      <c r="E198" s="102"/>
      <c r="F198" s="47"/>
    </row>
    <row r="199" spans="1:6" s="7" customFormat="1" outlineLevel="1" x14ac:dyDescent="0.3">
      <c r="A199" s="53">
        <v>15.16</v>
      </c>
      <c r="B199" s="43" t="s">
        <v>205</v>
      </c>
      <c r="C199" s="42" t="s">
        <v>206</v>
      </c>
      <c r="D199" s="92">
        <f>D200*1.5</f>
        <v>1147.5</v>
      </c>
      <c r="E199" s="102"/>
      <c r="F199" s="47"/>
    </row>
    <row r="200" spans="1:6" s="7" customFormat="1" outlineLevel="1" x14ac:dyDescent="0.3">
      <c r="A200" s="67">
        <v>15.17</v>
      </c>
      <c r="B200" s="43" t="s">
        <v>207</v>
      </c>
      <c r="C200" s="42" t="s">
        <v>21</v>
      </c>
      <c r="D200" s="92">
        <f>17*45</f>
        <v>765</v>
      </c>
      <c r="E200" s="102"/>
      <c r="F200" s="47"/>
    </row>
    <row r="201" spans="1:6" s="7" customFormat="1" outlineLevel="1" x14ac:dyDescent="0.3">
      <c r="A201" s="68">
        <v>15.18</v>
      </c>
      <c r="B201" s="43" t="s">
        <v>195</v>
      </c>
      <c r="C201" s="11" t="s">
        <v>21</v>
      </c>
      <c r="D201" s="92">
        <f>17*45</f>
        <v>765</v>
      </c>
      <c r="E201" s="102"/>
      <c r="F201" s="47"/>
    </row>
    <row r="202" spans="1:6" x14ac:dyDescent="0.3">
      <c r="C202" s="1"/>
      <c r="D202" s="63"/>
    </row>
  </sheetData>
  <mergeCells count="6">
    <mergeCell ref="E6:E8"/>
    <mergeCell ref="C1:D1"/>
    <mergeCell ref="A2:D2"/>
    <mergeCell ref="C6:C7"/>
    <mergeCell ref="D6:D7"/>
    <mergeCell ref="B6:B7"/>
  </mergeCells>
  <conditionalFormatting sqref="A8:A109 A111 A113 A115 A123:A157 A159 A161 A163 A165:A175">
    <cfRule type="containsBlanks" dxfId="1" priority="7" stopIfTrue="1">
      <formula>LEN(TRIM(A8))=0</formula>
    </cfRule>
  </conditionalFormatting>
  <conditionalFormatting sqref="A177:A182">
    <cfRule type="containsBlanks" dxfId="0" priority="3" stopIfTrue="1">
      <formula>LEN(TRIM(A177))=0</formula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C9:C13 C15:C24 C26:C29 C31:C51 C54:C60 C63:C81 C84:C107 C109:C123 C127:C130 C132:C137 C139:C155 C157:C175 C177:C182 C184 C186:C201" xr:uid="{00000000-0002-0000-0000-000000000000}">
      <formula1>"m/мп , m2/м2 , m3/м3,  pcs/шт , set/комплект , kg/кг"</formula1>
    </dataValidation>
  </dataValidations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Набірка робіт по Ірпіню</vt:lpstr>
      <vt:lpstr>'Набірка робіт по Ірпіню'!Область_друку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TEJEDOR Daniel</dc:creator>
  <cp:lastModifiedBy>DM</cp:lastModifiedBy>
  <cp:lastPrinted>2026-06-01T06:24:39Z</cp:lastPrinted>
  <dcterms:created xsi:type="dcterms:W3CDTF">2023-06-26T13:14:23Z</dcterms:created>
  <dcterms:modified xsi:type="dcterms:W3CDTF">2026-06-11T13:47:47Z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2023-06-26T13:14:23Z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4949c8a4-e9b7-4031-856e-6eac98ca59a0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0x01010005A966B55F5F2940B3A88CEF7E5C1EE0</vt:lpwstr>
  </property>
  <property fmtid="{D5CDD505-2E9C-101B-9397-08002B2CF9AE}" pid="10" name="MediaServiceImageTags">
    <vt:lpwstr/>
  </property>
</Properties>
</file>