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Vika\Desktop\ТЕНДЕРИ\МЕРЕЖІ\ЗВК\"/>
    </mc:Choice>
  </mc:AlternateContent>
  <xr:revisionPtr revIDLastSave="0" documentId="13_ncr:1_{4A93D1AF-AE87-4D96-80CB-0182659BB58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0" i="1" l="1"/>
  <c r="G140" i="1"/>
  <c r="L143" i="1"/>
  <c r="L145" i="1" s="1"/>
  <c r="E137" i="1"/>
  <c r="G137" i="1" s="1"/>
  <c r="E136" i="1"/>
  <c r="G136" i="1" s="1"/>
  <c r="G135" i="1"/>
  <c r="G134" i="1"/>
  <c r="L133" i="1"/>
  <c r="G133" i="1"/>
  <c r="L132" i="1"/>
  <c r="G132" i="1"/>
  <c r="G131" i="1"/>
  <c r="L130" i="1"/>
  <c r="G130" i="1"/>
  <c r="L129" i="1"/>
  <c r="G129" i="1"/>
  <c r="L128" i="1"/>
  <c r="G128" i="1"/>
  <c r="L127" i="1"/>
  <c r="G127" i="1"/>
  <c r="L126" i="1"/>
  <c r="G126" i="1"/>
  <c r="L125" i="1"/>
  <c r="G125" i="1"/>
  <c r="L124" i="1"/>
  <c r="G124" i="1"/>
  <c r="L123" i="1"/>
  <c r="G123" i="1"/>
  <c r="L122" i="1"/>
  <c r="G122" i="1"/>
  <c r="L121" i="1"/>
  <c r="G121" i="1"/>
  <c r="L120" i="1"/>
  <c r="G120" i="1"/>
  <c r="L119" i="1"/>
  <c r="G119" i="1"/>
  <c r="L118" i="1"/>
  <c r="G118" i="1"/>
  <c r="L117" i="1"/>
  <c r="G117" i="1"/>
  <c r="L116" i="1"/>
  <c r="G116" i="1"/>
  <c r="L115" i="1"/>
  <c r="G115" i="1"/>
  <c r="L114" i="1"/>
  <c r="L113" i="1"/>
  <c r="G113" i="1"/>
  <c r="L112" i="1"/>
  <c r="L111" i="1"/>
  <c r="G111" i="1"/>
  <c r="L108" i="1"/>
  <c r="E108" i="1"/>
  <c r="E109" i="1" s="1"/>
  <c r="G109" i="1" s="1"/>
  <c r="L107" i="1"/>
  <c r="G107" i="1"/>
  <c r="L106" i="1"/>
  <c r="G106" i="1"/>
  <c r="G103" i="1"/>
  <c r="G102" i="1"/>
  <c r="E100" i="1"/>
  <c r="E101" i="1" s="1"/>
  <c r="G101" i="1" s="1"/>
  <c r="G99" i="1"/>
  <c r="E98" i="1"/>
  <c r="G98" i="1" s="1"/>
  <c r="L97" i="1"/>
  <c r="G97" i="1"/>
  <c r="L96" i="1"/>
  <c r="G96" i="1"/>
  <c r="L95" i="1"/>
  <c r="G95" i="1"/>
  <c r="L94" i="1"/>
  <c r="G94" i="1"/>
  <c r="L93" i="1"/>
  <c r="G93" i="1"/>
  <c r="L92" i="1"/>
  <c r="G92" i="1"/>
  <c r="L91" i="1"/>
  <c r="G91" i="1"/>
  <c r="L90" i="1"/>
  <c r="G90" i="1"/>
  <c r="L89" i="1"/>
  <c r="G89" i="1"/>
  <c r="L87" i="1"/>
  <c r="G87" i="1"/>
  <c r="L86" i="1"/>
  <c r="G86" i="1"/>
  <c r="L85" i="1"/>
  <c r="G85" i="1"/>
  <c r="L84" i="1"/>
  <c r="G84" i="1"/>
  <c r="L83" i="1"/>
  <c r="G83" i="1"/>
  <c r="L82" i="1"/>
  <c r="G82" i="1"/>
  <c r="L81" i="1"/>
  <c r="G81" i="1"/>
  <c r="G79" i="1"/>
  <c r="G78" i="1"/>
  <c r="G76" i="1"/>
  <c r="E75" i="1"/>
  <c r="G75" i="1" s="1"/>
  <c r="L74" i="1"/>
  <c r="E74" i="1"/>
  <c r="L73" i="1"/>
  <c r="G73" i="1"/>
  <c r="L72" i="1"/>
  <c r="G72" i="1"/>
  <c r="L71" i="1"/>
  <c r="G71" i="1"/>
  <c r="L70" i="1"/>
  <c r="G70" i="1"/>
  <c r="L69" i="1"/>
  <c r="G69" i="1"/>
  <c r="L68" i="1"/>
  <c r="G68" i="1"/>
  <c r="L67" i="1"/>
  <c r="G67" i="1"/>
  <c r="L66" i="1"/>
  <c r="G66" i="1"/>
  <c r="L65" i="1"/>
  <c r="L64" i="1"/>
  <c r="G64" i="1"/>
  <c r="L63" i="1"/>
  <c r="G63" i="1"/>
  <c r="L62" i="1"/>
  <c r="G62" i="1"/>
  <c r="L61" i="1"/>
  <c r="G61" i="1"/>
  <c r="L60" i="1"/>
  <c r="G60" i="1"/>
  <c r="L59" i="1"/>
  <c r="G59" i="1"/>
  <c r="L58" i="1"/>
  <c r="G58" i="1"/>
  <c r="L57" i="1"/>
  <c r="G57" i="1"/>
  <c r="L56" i="1"/>
  <c r="G56" i="1"/>
  <c r="L55" i="1"/>
  <c r="G55" i="1"/>
  <c r="L54" i="1"/>
  <c r="G54" i="1"/>
  <c r="L53" i="1"/>
  <c r="G53" i="1"/>
  <c r="L52" i="1"/>
  <c r="G52" i="1"/>
  <c r="L51" i="1"/>
  <c r="G51" i="1"/>
  <c r="L50" i="1"/>
  <c r="G50" i="1"/>
  <c r="G46" i="1"/>
  <c r="G45" i="1"/>
  <c r="E43" i="1"/>
  <c r="G43" i="1" s="1"/>
  <c r="G42" i="1"/>
  <c r="L41" i="1"/>
  <c r="E41" i="1"/>
  <c r="E44" i="1" s="1"/>
  <c r="G44" i="1" s="1"/>
  <c r="L40" i="1"/>
  <c r="L39" i="1"/>
  <c r="G39" i="1"/>
  <c r="L38" i="1"/>
  <c r="G38" i="1"/>
  <c r="L37" i="1"/>
  <c r="G37" i="1"/>
  <c r="L36" i="1"/>
  <c r="G36" i="1"/>
  <c r="L35" i="1"/>
  <c r="G35" i="1"/>
  <c r="L34" i="1"/>
  <c r="G34" i="1"/>
  <c r="L33" i="1"/>
  <c r="G33" i="1"/>
  <c r="L32" i="1"/>
  <c r="G32" i="1"/>
  <c r="L31" i="1"/>
  <c r="G31" i="1"/>
  <c r="G28" i="1"/>
  <c r="L27" i="1"/>
  <c r="E27" i="1"/>
  <c r="G27" i="1" s="1"/>
  <c r="L26" i="1"/>
  <c r="L25" i="1"/>
  <c r="L24" i="1"/>
  <c r="G24" i="1"/>
  <c r="E77" i="1" l="1"/>
  <c r="G77" i="1" s="1"/>
  <c r="E29" i="1"/>
  <c r="G29" i="1" s="1"/>
  <c r="G74" i="1"/>
  <c r="G108" i="1"/>
  <c r="L139" i="1"/>
  <c r="G41" i="1"/>
  <c r="L47" i="1"/>
  <c r="E138" i="1"/>
  <c r="G138" i="1" s="1"/>
  <c r="G100" i="1"/>
  <c r="G139" i="1" l="1"/>
  <c r="G47" i="1"/>
  <c r="L141" i="1" l="1"/>
  <c r="L146" i="1" s="1"/>
  <c r="L148" i="1" s="1"/>
  <c r="H150" i="1" s="1"/>
</calcChain>
</file>

<file path=xl/sharedStrings.xml><?xml version="1.0" encoding="utf-8"?>
<sst xmlns="http://schemas.openxmlformats.org/spreadsheetml/2006/main" count="435" uniqueCount="125">
  <si>
    <t xml:space="preserve">Додаток №1 до Договору № від </t>
  </si>
  <si>
    <t>Об'єм робіт</t>
  </si>
  <si>
    <t>Роботи по ЗВК по готелю в вісях 1-20/А-Г з відм. - 3,400 до + 9,000.</t>
  </si>
  <si>
    <t>Об'єкт:"Нове будівництво апартготелю в с-щі Ворохта, Надвірнянський район,Івано-Франківська обл., вул. Говерлянська»</t>
  </si>
  <si>
    <t>Креслення: Видані ТОВ "Мергель Трейд". 25052023-Уліс-ЗВК.С 04.2026</t>
  </si>
  <si>
    <t>Стаття бюджету</t>
  </si>
  <si>
    <t>№</t>
  </si>
  <si>
    <t>Найменування робіт і витрат.</t>
  </si>
  <si>
    <t>Од. вим.</t>
  </si>
  <si>
    <t>Кількість.</t>
  </si>
  <si>
    <t>Варт. од. грн.</t>
  </si>
  <si>
    <t>Варт. всьго  грн. р</t>
  </si>
  <si>
    <t>Найменування матеріалів.</t>
  </si>
  <si>
    <t>Варт. всьго  грн. м</t>
  </si>
  <si>
    <t>Комплекс робіт по влаштуванню ЗВК Котельня по  готелю в вісях 1-20/А-Г з відм. - 3,400  до + 9,000.</t>
  </si>
  <si>
    <t>Р.4.2.0.5</t>
  </si>
  <si>
    <t>Господарчо-питний водопровід В1</t>
  </si>
  <si>
    <t>Прокладання трубопроводу</t>
  </si>
  <si>
    <t>м.п.</t>
  </si>
  <si>
    <t>Труба ПЕ100 SDR-11 1,6МПа (зварна) 63х3,8</t>
  </si>
  <si>
    <t>Відвід ПЕ100 63 90° (зварний)</t>
  </si>
  <si>
    <t>шт</t>
  </si>
  <si>
    <t>Муфта ПЕ фланцева з'єднувальна 63х2''</t>
  </si>
  <si>
    <t>Розробка траншеї під трубопровід</t>
  </si>
  <si>
    <t>м3</t>
  </si>
  <si>
    <t>Витратні матеріали кріплення</t>
  </si>
  <si>
    <t>компл</t>
  </si>
  <si>
    <t>Земляні роботи в ручну</t>
  </si>
  <si>
    <t>пос</t>
  </si>
  <si>
    <t xml:space="preserve">Зворотня засипка </t>
  </si>
  <si>
    <t>Господарчо-побутова каналізація К1</t>
  </si>
  <si>
    <t>Влаштування колодязя</t>
  </si>
  <si>
    <t>Колодязь каналізаційний Ду1000:</t>
  </si>
  <si>
    <t>днище колодязя ПН 10</t>
  </si>
  <si>
    <t>робоча частина КС 10.9</t>
  </si>
  <si>
    <t>плита перекриття ПП 10-1</t>
  </si>
  <si>
    <t>горловина КО6</t>
  </si>
  <si>
    <t>люк типу "Т"</t>
  </si>
  <si>
    <t>Бетон кл.В 7.5</t>
  </si>
  <si>
    <t>Гідроізоляція колодязя</t>
  </si>
  <si>
    <t>м2</t>
  </si>
  <si>
    <t>Гідроізоляція горловини та робочої частини колодязя</t>
  </si>
  <si>
    <t>Труба каналізаційна ПВХ SN4 DN110</t>
  </si>
  <si>
    <t>Відвід каналізаційний ПВХ SN4 110, 45</t>
  </si>
  <si>
    <t>Розробка котловану під колодязь</t>
  </si>
  <si>
    <t>Доставка матеріалів від місця складування</t>
  </si>
  <si>
    <t>Доставка матеріалів до місця монтажу</t>
  </si>
  <si>
    <t>Разом по розділу</t>
  </si>
  <si>
    <t>Комплекс робіт по влаштуванню ЗВК Готель по  готелю в вісях 1-20/А-Г з відм. - 3,400  до + 9,000.</t>
  </si>
  <si>
    <t>Р.4.2</t>
  </si>
  <si>
    <t>Влаштування засувок</t>
  </si>
  <si>
    <t>Засувка коротка DN100 HAWLE 4000A</t>
  </si>
  <si>
    <t>Засувка коротка DN50 HAWLE 4000A</t>
  </si>
  <si>
    <t>Фланець фіксуючий SYSTEM DN100 HAWLE 0400</t>
  </si>
  <si>
    <t>Фланець фіксуючий SYSTEM DN50 HAWLE 0400</t>
  </si>
  <si>
    <t>Кран різьбовий DN1" HAWLE 2520</t>
  </si>
  <si>
    <t>Повітряний вантуз DN1" HAWLE 9876</t>
  </si>
  <si>
    <t>Р.4.2.СПА</t>
  </si>
  <si>
    <t>Врізний хомут HAKU DN63x1" HAWLE 5250</t>
  </si>
  <si>
    <t>Штурвал DN100 HAWLE 7800</t>
  </si>
  <si>
    <t>Штурвал DN50 HAWLE 7800</t>
  </si>
  <si>
    <t>Р.4.2.0.8</t>
  </si>
  <si>
    <t>м</t>
  </si>
  <si>
    <t>Труба поліетиленова ПЕ100 SDR17 ø110x6,6</t>
  </si>
  <si>
    <t>Труба поліетиленова ПЕ100 SDR17 ø63x3,8</t>
  </si>
  <si>
    <t>Відвід поліетиленовий, зварний, ø110, 90°</t>
  </si>
  <si>
    <t>Хрестовина фланцева 100х100 HAWLE 8520</t>
  </si>
  <si>
    <t>Трійник фланцевий 100х50 HAWLE 8510</t>
  </si>
  <si>
    <t>Перехід фланцевий 100х50 HAWLE 8550</t>
  </si>
  <si>
    <t>Колодязь каналізаційний Ду1500:</t>
  </si>
  <si>
    <t>днище колодязя ПН 15</t>
  </si>
  <si>
    <t>робоча частина КС 15.9</t>
  </si>
  <si>
    <t>плита перекриття ПП 15-1</t>
  </si>
  <si>
    <t>горловина КС 7.3</t>
  </si>
  <si>
    <t>Витратні матеріали кріплення, болти, гайки</t>
  </si>
  <si>
    <t>Зворотня засипка з трамбуванням</t>
  </si>
  <si>
    <t>Труба поліетиленова ПЕ100 SDR26 ø315x12,1</t>
  </si>
  <si>
    <t>Труба поліетиленова ПЕ100 SDR26 ø250x9,6</t>
  </si>
  <si>
    <t>Труба поліетиленова ПЕ100 SDR17 ø160x9,5</t>
  </si>
  <si>
    <t>Ковзаюча опора тип L, H=60мм</t>
  </si>
  <si>
    <t>робоча частина КС 10.6</t>
  </si>
  <si>
    <t>люк типу "Л"</t>
  </si>
  <si>
    <t>Влаштування лотка</t>
  </si>
  <si>
    <t>Напірна господарчо-побутова каналізація К1Н</t>
  </si>
  <si>
    <t>Влаштування насосу</t>
  </si>
  <si>
    <t>Насос із занурювальним двигуном TMW 32/8 Drain WILO</t>
  </si>
  <si>
    <t>Труба поліетиленова ПЕ100 SDR17 ø32x2,0</t>
  </si>
  <si>
    <t>Дощова каналізація К2.1</t>
  </si>
  <si>
    <t>Влаштування дощеприймача</t>
  </si>
  <si>
    <t>Дощоприймач ЗП-1 (з днищем), Н=800мм, L=1010мм, В=610мм</t>
  </si>
  <si>
    <t>Решітка прямокутна чавунна з замком ДМ(С250) 540х940</t>
  </si>
  <si>
    <t>Р.4.2.0.7</t>
  </si>
  <si>
    <t>Влвштування сепаратора</t>
  </si>
  <si>
    <r>
      <t>Сепаратор нафтопродуктів Біотек</t>
    </r>
    <r>
      <rPr>
        <sz val="8"/>
        <color rgb="FFFF0000"/>
        <rFont val="Arial"/>
        <family val="2"/>
        <charset val="204"/>
      </rPr>
      <t xml:space="preserve"> </t>
    </r>
  </si>
  <si>
    <t>Колодязь каналізаційний Ду2000</t>
  </si>
  <si>
    <t>днище колодязя ПН 20</t>
  </si>
  <si>
    <t>робоча частина КС 20,9</t>
  </si>
  <si>
    <t>плита перекриття ПП 20-1</t>
  </si>
  <si>
    <t xml:space="preserve">Влаштування труби </t>
  </si>
  <si>
    <t>Труба поліетиленова ПЕ100 SDR17 ø315x18,7</t>
  </si>
  <si>
    <t>Автокран</t>
  </si>
  <si>
    <t>зм</t>
  </si>
  <si>
    <t>Разом по розділах.</t>
  </si>
  <si>
    <t>Всього по розділах</t>
  </si>
  <si>
    <t xml:space="preserve">Непередбачені витрати на роботи що виконуються в зимовий період. </t>
  </si>
  <si>
    <t>%</t>
  </si>
  <si>
    <t>Витрати на роботу генераторів.</t>
  </si>
  <si>
    <t>дн.</t>
  </si>
  <si>
    <t xml:space="preserve">Загальновиробничі витрати </t>
  </si>
  <si>
    <t>Разом по розділу.</t>
  </si>
  <si>
    <t>Всього по розділах без ПДВ.</t>
  </si>
  <si>
    <t xml:space="preserve">ПДВ - 20%. </t>
  </si>
  <si>
    <t>Всього по кошторису.</t>
  </si>
  <si>
    <t>Разом по кошторису.</t>
  </si>
  <si>
    <t>Примітка:</t>
  </si>
  <si>
    <t>Договірна ціна не враховує витрати на проживання роборих та ІТР. Забезпечення матеріалами, механізмами, водопостачання та електроенергією покладається на Замовника.</t>
  </si>
  <si>
    <t>Термін виконання робіт: Згідно графіку виконання робіт на об'єкті. Графік може бути подовжено із за змін та коригувань проекту. Графік може бути подовжено із несприятливих умов погоди в даній місцевості. Форсмажорні обставини в воєнний стан.</t>
  </si>
  <si>
    <t>ЗАМОВНИК:</t>
  </si>
  <si>
    <t>ПІДРЯДНИК</t>
  </si>
  <si>
    <t>ТОВ "КРИВОПІЛЛЯ ІНВЕСТ"</t>
  </si>
  <si>
    <t>ФОП Шкіндюк В.В.</t>
  </si>
  <si>
    <t xml:space="preserve">Директор </t>
  </si>
  <si>
    <t>Директор</t>
  </si>
  <si>
    <r>
      <rPr>
        <sz val="8"/>
        <rFont val="Times New Roman"/>
        <family val="1"/>
        <charset val="204"/>
      </rPr>
      <t>Фарберов І.В.</t>
    </r>
    <r>
      <rPr>
        <b/>
        <sz val="8"/>
        <rFont val="Times New Roman"/>
        <family val="1"/>
        <charset val="204"/>
      </rPr>
      <t>____________________м.п.</t>
    </r>
  </si>
  <si>
    <t>Шкіндюк В.В.__________________м.п.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</si>
</sst>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8"/>
      <color rgb="FF1F3864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rgb="FFFF0000"/>
      <name val="Arial"/>
      <family val="2"/>
      <charset val="204"/>
    </font>
    <font>
      <i/>
      <sz val="8"/>
      <name val="Arial"/>
      <family val="2"/>
      <charset val="204"/>
    </font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2" fontId="11" fillId="2" borderId="4" xfId="0" applyNumberFormat="1" applyFont="1" applyFill="1" applyBorder="1" applyAlignment="1">
      <alignment horizontal="center"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4" fontId="3" fillId="3" borderId="9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" fontId="12" fillId="3" borderId="11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4" fontId="12" fillId="3" borderId="8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12" fillId="3" borderId="17" xfId="0" applyFont="1" applyFill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12" fillId="0" borderId="18" xfId="0" applyNumberFormat="1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vertical="center"/>
    </xf>
    <xf numFmtId="0" fontId="14" fillId="4" borderId="19" xfId="0" applyFont="1" applyFill="1" applyBorder="1" applyAlignment="1">
      <alignment horizontal="center" vertical="center" wrapText="1"/>
    </xf>
    <xf numFmtId="4" fontId="14" fillId="4" borderId="19" xfId="0" applyNumberFormat="1" applyFont="1" applyFill="1" applyBorder="1" applyAlignment="1">
      <alignment horizontal="center" vertical="center" wrapText="1"/>
    </xf>
    <xf numFmtId="2" fontId="14" fillId="4" borderId="19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0" fontId="15" fillId="0" borderId="7" xfId="0" applyFont="1" applyBorder="1" applyAlignment="1">
      <alignment horizontal="left" wrapText="1"/>
    </xf>
    <xf numFmtId="0" fontId="3" fillId="3" borderId="11" xfId="0" applyFont="1" applyFill="1" applyBorder="1" applyAlignment="1">
      <alignment horizontal="center" wrapText="1"/>
    </xf>
    <xf numFmtId="4" fontId="3" fillId="3" borderId="11" xfId="0" applyNumberFormat="1" applyFont="1" applyFill="1" applyBorder="1" applyAlignment="1">
      <alignment horizontal="center" wrapText="1"/>
    </xf>
    <xf numFmtId="4" fontId="12" fillId="3" borderId="11" xfId="0" applyNumberFormat="1" applyFont="1" applyFill="1" applyBorder="1" applyAlignment="1">
      <alignment horizontal="center" wrapText="1"/>
    </xf>
    <xf numFmtId="0" fontId="3" fillId="0" borderId="11" xfId="0" applyFont="1" applyBorder="1" applyAlignment="1">
      <alignment horizontal="left" wrapText="1"/>
    </xf>
    <xf numFmtId="0" fontId="3" fillId="0" borderId="11" xfId="0" applyFont="1" applyBorder="1" applyAlignment="1">
      <alignment horizontal="center" wrapText="1"/>
    </xf>
    <xf numFmtId="4" fontId="3" fillId="0" borderId="11" xfId="0" applyNumberFormat="1" applyFont="1" applyBorder="1" applyAlignment="1">
      <alignment horizontal="center" wrapText="1"/>
    </xf>
    <xf numFmtId="4" fontId="3" fillId="0" borderId="4" xfId="0" applyNumberFormat="1" applyFont="1" applyBorder="1" applyAlignment="1">
      <alignment horizontal="center" wrapText="1"/>
    </xf>
    <xf numFmtId="4" fontId="12" fillId="0" borderId="12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center" wrapText="1"/>
    </xf>
    <xf numFmtId="2" fontId="3" fillId="3" borderId="8" xfId="0" applyNumberFormat="1" applyFont="1" applyFill="1" applyBorder="1" applyAlignment="1">
      <alignment horizontal="center" wrapText="1"/>
    </xf>
    <xf numFmtId="4" fontId="3" fillId="3" borderId="8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 applyAlignment="1">
      <alignment horizontal="left"/>
    </xf>
    <xf numFmtId="0" fontId="16" fillId="3" borderId="14" xfId="0" applyFont="1" applyFill="1" applyBorder="1" applyAlignment="1">
      <alignment horizontal="left" wrapText="1"/>
    </xf>
    <xf numFmtId="0" fontId="3" fillId="0" borderId="8" xfId="0" applyFont="1" applyBorder="1" applyAlignment="1">
      <alignment horizontal="center" wrapText="1"/>
    </xf>
    <xf numFmtId="4" fontId="3" fillId="0" borderId="8" xfId="0" applyNumberFormat="1" applyFont="1" applyBorder="1" applyAlignment="1">
      <alignment horizontal="center" wrapText="1"/>
    </xf>
    <xf numFmtId="4" fontId="12" fillId="0" borderId="15" xfId="0" applyNumberFormat="1" applyFont="1" applyBorder="1" applyAlignment="1">
      <alignment horizont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wrapText="1"/>
    </xf>
    <xf numFmtId="4" fontId="12" fillId="0" borderId="8" xfId="0" applyNumberFormat="1" applyFont="1" applyBorder="1" applyAlignment="1">
      <alignment horizontal="center" wrapText="1"/>
    </xf>
    <xf numFmtId="0" fontId="17" fillId="4" borderId="24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2" fillId="4" borderId="25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vertical="center" wrapText="1"/>
    </xf>
    <xf numFmtId="0" fontId="16" fillId="3" borderId="7" xfId="0" applyFont="1" applyFill="1" applyBorder="1" applyAlignment="1">
      <alignment horizontal="left" wrapText="1"/>
    </xf>
    <xf numFmtId="2" fontId="3" fillId="3" borderId="11" xfId="0" applyNumberFormat="1" applyFont="1" applyFill="1" applyBorder="1" applyAlignment="1">
      <alignment horizontal="center" wrapText="1"/>
    </xf>
    <xf numFmtId="4" fontId="3" fillId="5" borderId="8" xfId="0" applyNumberFormat="1" applyFont="1" applyFill="1" applyBorder="1" applyAlignment="1">
      <alignment horizontal="center" wrapText="1"/>
    </xf>
    <xf numFmtId="4" fontId="12" fillId="5" borderId="15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left" vertical="center"/>
    </xf>
    <xf numFmtId="4" fontId="12" fillId="5" borderId="15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left" wrapText="1"/>
    </xf>
    <xf numFmtId="4" fontId="12" fillId="3" borderId="15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3" fillId="0" borderId="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3" borderId="26" xfId="0" applyFont="1" applyFill="1" applyBorder="1" applyAlignment="1">
      <alignment horizontal="left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9" xfId="0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4" fontId="12" fillId="0" borderId="18" xfId="0" applyNumberFormat="1" applyFont="1" applyBorder="1" applyAlignment="1">
      <alignment horizontal="center" wrapText="1"/>
    </xf>
    <xf numFmtId="0" fontId="3" fillId="0" borderId="29" xfId="0" applyFont="1" applyBorder="1" applyAlignment="1">
      <alignment horizontal="left" wrapText="1"/>
    </xf>
    <xf numFmtId="0" fontId="3" fillId="0" borderId="29" xfId="0" applyFont="1" applyBorder="1" applyAlignment="1">
      <alignment horizontal="center" wrapText="1"/>
    </xf>
    <xf numFmtId="4" fontId="3" fillId="0" borderId="29" xfId="0" applyNumberFormat="1" applyFont="1" applyBorder="1" applyAlignment="1">
      <alignment horizontal="center" wrapText="1"/>
    </xf>
    <xf numFmtId="4" fontId="12" fillId="0" borderId="30" xfId="0" applyNumberFormat="1" applyFont="1" applyBorder="1" applyAlignment="1">
      <alignment horizontal="center" wrapText="1"/>
    </xf>
    <xf numFmtId="0" fontId="3" fillId="0" borderId="31" xfId="0" applyFont="1" applyBorder="1" applyAlignment="1">
      <alignment horizontal="center" vertical="center"/>
    </xf>
    <xf numFmtId="0" fontId="17" fillId="4" borderId="19" xfId="0" applyFont="1" applyFill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vertical="center"/>
    </xf>
    <xf numFmtId="0" fontId="3" fillId="4" borderId="19" xfId="0" applyFont="1" applyFill="1" applyBorder="1" applyAlignment="1">
      <alignment horizontal="center" vertical="center" wrapText="1"/>
    </xf>
    <xf numFmtId="4" fontId="3" fillId="4" borderId="19" xfId="0" applyNumberFormat="1" applyFont="1" applyFill="1" applyBorder="1" applyAlignment="1">
      <alignment horizontal="center" vertical="center" wrapText="1"/>
    </xf>
    <xf numFmtId="2" fontId="3" fillId="4" borderId="19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2" fillId="2" borderId="2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4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17" fillId="2" borderId="19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 wrapText="1"/>
    </xf>
    <xf numFmtId="0" fontId="3" fillId="0" borderId="0" xfId="0" applyFont="1"/>
    <xf numFmtId="0" fontId="17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4" fontId="2" fillId="2" borderId="2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9" fillId="0" borderId="0" xfId="1" applyFont="1" applyAlignment="1">
      <alignment horizontal="center" vertical="center" wrapText="1"/>
    </xf>
    <xf numFmtId="4" fontId="16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2" fillId="0" borderId="0" xfId="1" applyFont="1" applyAlignment="1">
      <alignment horizontal="center" vertical="center" wrapText="1"/>
    </xf>
    <xf numFmtId="4" fontId="23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4" fillId="0" borderId="0" xfId="1" applyFont="1" applyAlignment="1">
      <alignment horizontal="center" vertical="center" wrapText="1"/>
    </xf>
    <xf numFmtId="2" fontId="24" fillId="0" borderId="0" xfId="1" applyNumberFormat="1" applyFont="1" applyAlignment="1">
      <alignment horizontal="center" vertical="center" wrapText="1"/>
    </xf>
    <xf numFmtId="4" fontId="21" fillId="0" borderId="0" xfId="1" applyNumberFormat="1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2" fontId="24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center" vertical="center"/>
    </xf>
  </cellXfs>
  <cellStyles count="2">
    <cellStyle name="Звичайний" xfId="0" builtinId="0"/>
    <cellStyle name="Обычный_Голосеевская" xfId="1" xr:uid="{C9F76A0B-4CD4-41C4-B7FF-452C24917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1"/>
  <sheetViews>
    <sheetView tabSelected="1" topLeftCell="A125" zoomScale="70" zoomScaleNormal="70" workbookViewId="0">
      <selection activeCell="M137" sqref="M137"/>
    </sheetView>
  </sheetViews>
  <sheetFormatPr defaultRowHeight="14.5" x14ac:dyDescent="0.35"/>
  <cols>
    <col min="2" max="2" width="3.1796875" customWidth="1"/>
    <col min="3" max="3" width="36" style="1" customWidth="1"/>
    <col min="4" max="4" width="7.08984375" customWidth="1"/>
    <col min="5" max="5" width="8.81640625" style="2" customWidth="1"/>
    <col min="6" max="6" width="9.54296875" style="2" customWidth="1"/>
    <col min="7" max="7" width="12.81640625" style="2" customWidth="1"/>
    <col min="8" max="8" width="32.453125" customWidth="1"/>
    <col min="9" max="9" width="7.1796875" style="2" customWidth="1"/>
    <col min="10" max="10" width="8.453125" style="2" customWidth="1"/>
    <col min="11" max="11" width="9.54296875" style="2" customWidth="1"/>
    <col min="12" max="12" width="12.81640625" style="2" customWidth="1"/>
    <col min="13" max="13" width="11.81640625" bestFit="1" customWidth="1"/>
    <col min="256" max="256" width="3.1796875" customWidth="1"/>
    <col min="257" max="257" width="36" customWidth="1"/>
    <col min="258" max="258" width="7.08984375" customWidth="1"/>
    <col min="259" max="259" width="8.81640625" customWidth="1"/>
    <col min="260" max="260" width="9.54296875" customWidth="1"/>
    <col min="261" max="261" width="12.81640625" customWidth="1"/>
    <col min="262" max="262" width="27.54296875" customWidth="1"/>
    <col min="263" max="263" width="7.1796875" customWidth="1"/>
    <col min="264" max="264" width="8.453125" customWidth="1"/>
    <col min="265" max="265" width="9.54296875" customWidth="1"/>
    <col min="266" max="266" width="12.81640625" customWidth="1"/>
    <col min="269" max="269" width="11.81640625" bestFit="1" customWidth="1"/>
    <col min="512" max="512" width="3.1796875" customWidth="1"/>
    <col min="513" max="513" width="36" customWidth="1"/>
    <col min="514" max="514" width="7.08984375" customWidth="1"/>
    <col min="515" max="515" width="8.81640625" customWidth="1"/>
    <col min="516" max="516" width="9.54296875" customWidth="1"/>
    <col min="517" max="517" width="12.81640625" customWidth="1"/>
    <col min="518" max="518" width="27.54296875" customWidth="1"/>
    <col min="519" max="519" width="7.1796875" customWidth="1"/>
    <col min="520" max="520" width="8.453125" customWidth="1"/>
    <col min="521" max="521" width="9.54296875" customWidth="1"/>
    <col min="522" max="522" width="12.81640625" customWidth="1"/>
    <col min="525" max="525" width="11.81640625" bestFit="1" customWidth="1"/>
    <col min="768" max="768" width="3.1796875" customWidth="1"/>
    <col min="769" max="769" width="36" customWidth="1"/>
    <col min="770" max="770" width="7.08984375" customWidth="1"/>
    <col min="771" max="771" width="8.81640625" customWidth="1"/>
    <col min="772" max="772" width="9.54296875" customWidth="1"/>
    <col min="773" max="773" width="12.81640625" customWidth="1"/>
    <col min="774" max="774" width="27.54296875" customWidth="1"/>
    <col min="775" max="775" width="7.1796875" customWidth="1"/>
    <col min="776" max="776" width="8.453125" customWidth="1"/>
    <col min="777" max="777" width="9.54296875" customWidth="1"/>
    <col min="778" max="778" width="12.81640625" customWidth="1"/>
    <col min="781" max="781" width="11.81640625" bestFit="1" customWidth="1"/>
    <col min="1024" max="1024" width="3.1796875" customWidth="1"/>
    <col min="1025" max="1025" width="36" customWidth="1"/>
    <col min="1026" max="1026" width="7.08984375" customWidth="1"/>
    <col min="1027" max="1027" width="8.81640625" customWidth="1"/>
    <col min="1028" max="1028" width="9.54296875" customWidth="1"/>
    <col min="1029" max="1029" width="12.81640625" customWidth="1"/>
    <col min="1030" max="1030" width="27.54296875" customWidth="1"/>
    <col min="1031" max="1031" width="7.1796875" customWidth="1"/>
    <col min="1032" max="1032" width="8.453125" customWidth="1"/>
    <col min="1033" max="1033" width="9.54296875" customWidth="1"/>
    <col min="1034" max="1034" width="12.81640625" customWidth="1"/>
    <col min="1037" max="1037" width="11.81640625" bestFit="1" customWidth="1"/>
    <col min="1280" max="1280" width="3.1796875" customWidth="1"/>
    <col min="1281" max="1281" width="36" customWidth="1"/>
    <col min="1282" max="1282" width="7.08984375" customWidth="1"/>
    <col min="1283" max="1283" width="8.81640625" customWidth="1"/>
    <col min="1284" max="1284" width="9.54296875" customWidth="1"/>
    <col min="1285" max="1285" width="12.81640625" customWidth="1"/>
    <col min="1286" max="1286" width="27.54296875" customWidth="1"/>
    <col min="1287" max="1287" width="7.1796875" customWidth="1"/>
    <col min="1288" max="1288" width="8.453125" customWidth="1"/>
    <col min="1289" max="1289" width="9.54296875" customWidth="1"/>
    <col min="1290" max="1290" width="12.81640625" customWidth="1"/>
    <col min="1293" max="1293" width="11.81640625" bestFit="1" customWidth="1"/>
    <col min="1536" max="1536" width="3.1796875" customWidth="1"/>
    <col min="1537" max="1537" width="36" customWidth="1"/>
    <col min="1538" max="1538" width="7.08984375" customWidth="1"/>
    <col min="1539" max="1539" width="8.81640625" customWidth="1"/>
    <col min="1540" max="1540" width="9.54296875" customWidth="1"/>
    <col min="1541" max="1541" width="12.81640625" customWidth="1"/>
    <col min="1542" max="1542" width="27.54296875" customWidth="1"/>
    <col min="1543" max="1543" width="7.1796875" customWidth="1"/>
    <col min="1544" max="1544" width="8.453125" customWidth="1"/>
    <col min="1545" max="1545" width="9.54296875" customWidth="1"/>
    <col min="1546" max="1546" width="12.81640625" customWidth="1"/>
    <col min="1549" max="1549" width="11.81640625" bestFit="1" customWidth="1"/>
    <col min="1792" max="1792" width="3.1796875" customWidth="1"/>
    <col min="1793" max="1793" width="36" customWidth="1"/>
    <col min="1794" max="1794" width="7.08984375" customWidth="1"/>
    <col min="1795" max="1795" width="8.81640625" customWidth="1"/>
    <col min="1796" max="1796" width="9.54296875" customWidth="1"/>
    <col min="1797" max="1797" width="12.81640625" customWidth="1"/>
    <col min="1798" max="1798" width="27.54296875" customWidth="1"/>
    <col min="1799" max="1799" width="7.1796875" customWidth="1"/>
    <col min="1800" max="1800" width="8.453125" customWidth="1"/>
    <col min="1801" max="1801" width="9.54296875" customWidth="1"/>
    <col min="1802" max="1802" width="12.81640625" customWidth="1"/>
    <col min="1805" max="1805" width="11.81640625" bestFit="1" customWidth="1"/>
    <col min="2048" max="2048" width="3.1796875" customWidth="1"/>
    <col min="2049" max="2049" width="36" customWidth="1"/>
    <col min="2050" max="2050" width="7.08984375" customWidth="1"/>
    <col min="2051" max="2051" width="8.81640625" customWidth="1"/>
    <col min="2052" max="2052" width="9.54296875" customWidth="1"/>
    <col min="2053" max="2053" width="12.81640625" customWidth="1"/>
    <col min="2054" max="2054" width="27.54296875" customWidth="1"/>
    <col min="2055" max="2055" width="7.1796875" customWidth="1"/>
    <col min="2056" max="2056" width="8.453125" customWidth="1"/>
    <col min="2057" max="2057" width="9.54296875" customWidth="1"/>
    <col min="2058" max="2058" width="12.81640625" customWidth="1"/>
    <col min="2061" max="2061" width="11.81640625" bestFit="1" customWidth="1"/>
    <col min="2304" max="2304" width="3.1796875" customWidth="1"/>
    <col min="2305" max="2305" width="36" customWidth="1"/>
    <col min="2306" max="2306" width="7.08984375" customWidth="1"/>
    <col min="2307" max="2307" width="8.81640625" customWidth="1"/>
    <col min="2308" max="2308" width="9.54296875" customWidth="1"/>
    <col min="2309" max="2309" width="12.81640625" customWidth="1"/>
    <col min="2310" max="2310" width="27.54296875" customWidth="1"/>
    <col min="2311" max="2311" width="7.1796875" customWidth="1"/>
    <col min="2312" max="2312" width="8.453125" customWidth="1"/>
    <col min="2313" max="2313" width="9.54296875" customWidth="1"/>
    <col min="2314" max="2314" width="12.81640625" customWidth="1"/>
    <col min="2317" max="2317" width="11.81640625" bestFit="1" customWidth="1"/>
    <col min="2560" max="2560" width="3.1796875" customWidth="1"/>
    <col min="2561" max="2561" width="36" customWidth="1"/>
    <col min="2562" max="2562" width="7.08984375" customWidth="1"/>
    <col min="2563" max="2563" width="8.81640625" customWidth="1"/>
    <col min="2564" max="2564" width="9.54296875" customWidth="1"/>
    <col min="2565" max="2565" width="12.81640625" customWidth="1"/>
    <col min="2566" max="2566" width="27.54296875" customWidth="1"/>
    <col min="2567" max="2567" width="7.1796875" customWidth="1"/>
    <col min="2568" max="2568" width="8.453125" customWidth="1"/>
    <col min="2569" max="2569" width="9.54296875" customWidth="1"/>
    <col min="2570" max="2570" width="12.81640625" customWidth="1"/>
    <col min="2573" max="2573" width="11.81640625" bestFit="1" customWidth="1"/>
    <col min="2816" max="2816" width="3.1796875" customWidth="1"/>
    <col min="2817" max="2817" width="36" customWidth="1"/>
    <col min="2818" max="2818" width="7.08984375" customWidth="1"/>
    <col min="2819" max="2819" width="8.81640625" customWidth="1"/>
    <col min="2820" max="2820" width="9.54296875" customWidth="1"/>
    <col min="2821" max="2821" width="12.81640625" customWidth="1"/>
    <col min="2822" max="2822" width="27.54296875" customWidth="1"/>
    <col min="2823" max="2823" width="7.1796875" customWidth="1"/>
    <col min="2824" max="2824" width="8.453125" customWidth="1"/>
    <col min="2825" max="2825" width="9.54296875" customWidth="1"/>
    <col min="2826" max="2826" width="12.81640625" customWidth="1"/>
    <col min="2829" max="2829" width="11.81640625" bestFit="1" customWidth="1"/>
    <col min="3072" max="3072" width="3.1796875" customWidth="1"/>
    <col min="3073" max="3073" width="36" customWidth="1"/>
    <col min="3074" max="3074" width="7.08984375" customWidth="1"/>
    <col min="3075" max="3075" width="8.81640625" customWidth="1"/>
    <col min="3076" max="3076" width="9.54296875" customWidth="1"/>
    <col min="3077" max="3077" width="12.81640625" customWidth="1"/>
    <col min="3078" max="3078" width="27.54296875" customWidth="1"/>
    <col min="3079" max="3079" width="7.1796875" customWidth="1"/>
    <col min="3080" max="3080" width="8.453125" customWidth="1"/>
    <col min="3081" max="3081" width="9.54296875" customWidth="1"/>
    <col min="3082" max="3082" width="12.81640625" customWidth="1"/>
    <col min="3085" max="3085" width="11.81640625" bestFit="1" customWidth="1"/>
    <col min="3328" max="3328" width="3.1796875" customWidth="1"/>
    <col min="3329" max="3329" width="36" customWidth="1"/>
    <col min="3330" max="3330" width="7.08984375" customWidth="1"/>
    <col min="3331" max="3331" width="8.81640625" customWidth="1"/>
    <col min="3332" max="3332" width="9.54296875" customWidth="1"/>
    <col min="3333" max="3333" width="12.81640625" customWidth="1"/>
    <col min="3334" max="3334" width="27.54296875" customWidth="1"/>
    <col min="3335" max="3335" width="7.1796875" customWidth="1"/>
    <col min="3336" max="3336" width="8.453125" customWidth="1"/>
    <col min="3337" max="3337" width="9.54296875" customWidth="1"/>
    <col min="3338" max="3338" width="12.81640625" customWidth="1"/>
    <col min="3341" max="3341" width="11.81640625" bestFit="1" customWidth="1"/>
    <col min="3584" max="3584" width="3.1796875" customWidth="1"/>
    <col min="3585" max="3585" width="36" customWidth="1"/>
    <col min="3586" max="3586" width="7.08984375" customWidth="1"/>
    <col min="3587" max="3587" width="8.81640625" customWidth="1"/>
    <col min="3588" max="3588" width="9.54296875" customWidth="1"/>
    <col min="3589" max="3589" width="12.81640625" customWidth="1"/>
    <col min="3590" max="3590" width="27.54296875" customWidth="1"/>
    <col min="3591" max="3591" width="7.1796875" customWidth="1"/>
    <col min="3592" max="3592" width="8.453125" customWidth="1"/>
    <col min="3593" max="3593" width="9.54296875" customWidth="1"/>
    <col min="3594" max="3594" width="12.81640625" customWidth="1"/>
    <col min="3597" max="3597" width="11.81640625" bestFit="1" customWidth="1"/>
    <col min="3840" max="3840" width="3.1796875" customWidth="1"/>
    <col min="3841" max="3841" width="36" customWidth="1"/>
    <col min="3842" max="3842" width="7.08984375" customWidth="1"/>
    <col min="3843" max="3843" width="8.81640625" customWidth="1"/>
    <col min="3844" max="3844" width="9.54296875" customWidth="1"/>
    <col min="3845" max="3845" width="12.81640625" customWidth="1"/>
    <col min="3846" max="3846" width="27.54296875" customWidth="1"/>
    <col min="3847" max="3847" width="7.1796875" customWidth="1"/>
    <col min="3848" max="3848" width="8.453125" customWidth="1"/>
    <col min="3849" max="3849" width="9.54296875" customWidth="1"/>
    <col min="3850" max="3850" width="12.81640625" customWidth="1"/>
    <col min="3853" max="3853" width="11.81640625" bestFit="1" customWidth="1"/>
    <col min="4096" max="4096" width="3.1796875" customWidth="1"/>
    <col min="4097" max="4097" width="36" customWidth="1"/>
    <col min="4098" max="4098" width="7.08984375" customWidth="1"/>
    <col min="4099" max="4099" width="8.81640625" customWidth="1"/>
    <col min="4100" max="4100" width="9.54296875" customWidth="1"/>
    <col min="4101" max="4101" width="12.81640625" customWidth="1"/>
    <col min="4102" max="4102" width="27.54296875" customWidth="1"/>
    <col min="4103" max="4103" width="7.1796875" customWidth="1"/>
    <col min="4104" max="4104" width="8.453125" customWidth="1"/>
    <col min="4105" max="4105" width="9.54296875" customWidth="1"/>
    <col min="4106" max="4106" width="12.81640625" customWidth="1"/>
    <col min="4109" max="4109" width="11.81640625" bestFit="1" customWidth="1"/>
    <col min="4352" max="4352" width="3.1796875" customWidth="1"/>
    <col min="4353" max="4353" width="36" customWidth="1"/>
    <col min="4354" max="4354" width="7.08984375" customWidth="1"/>
    <col min="4355" max="4355" width="8.81640625" customWidth="1"/>
    <col min="4356" max="4356" width="9.54296875" customWidth="1"/>
    <col min="4357" max="4357" width="12.81640625" customWidth="1"/>
    <col min="4358" max="4358" width="27.54296875" customWidth="1"/>
    <col min="4359" max="4359" width="7.1796875" customWidth="1"/>
    <col min="4360" max="4360" width="8.453125" customWidth="1"/>
    <col min="4361" max="4361" width="9.54296875" customWidth="1"/>
    <col min="4362" max="4362" width="12.81640625" customWidth="1"/>
    <col min="4365" max="4365" width="11.81640625" bestFit="1" customWidth="1"/>
    <col min="4608" max="4608" width="3.1796875" customWidth="1"/>
    <col min="4609" max="4609" width="36" customWidth="1"/>
    <col min="4610" max="4610" width="7.08984375" customWidth="1"/>
    <col min="4611" max="4611" width="8.81640625" customWidth="1"/>
    <col min="4612" max="4612" width="9.54296875" customWidth="1"/>
    <col min="4613" max="4613" width="12.81640625" customWidth="1"/>
    <col min="4614" max="4614" width="27.54296875" customWidth="1"/>
    <col min="4615" max="4615" width="7.1796875" customWidth="1"/>
    <col min="4616" max="4616" width="8.453125" customWidth="1"/>
    <col min="4617" max="4617" width="9.54296875" customWidth="1"/>
    <col min="4618" max="4618" width="12.81640625" customWidth="1"/>
    <col min="4621" max="4621" width="11.81640625" bestFit="1" customWidth="1"/>
    <col min="4864" max="4864" width="3.1796875" customWidth="1"/>
    <col min="4865" max="4865" width="36" customWidth="1"/>
    <col min="4866" max="4866" width="7.08984375" customWidth="1"/>
    <col min="4867" max="4867" width="8.81640625" customWidth="1"/>
    <col min="4868" max="4868" width="9.54296875" customWidth="1"/>
    <col min="4869" max="4869" width="12.81640625" customWidth="1"/>
    <col min="4870" max="4870" width="27.54296875" customWidth="1"/>
    <col min="4871" max="4871" width="7.1796875" customWidth="1"/>
    <col min="4872" max="4872" width="8.453125" customWidth="1"/>
    <col min="4873" max="4873" width="9.54296875" customWidth="1"/>
    <col min="4874" max="4874" width="12.81640625" customWidth="1"/>
    <col min="4877" max="4877" width="11.81640625" bestFit="1" customWidth="1"/>
    <col min="5120" max="5120" width="3.1796875" customWidth="1"/>
    <col min="5121" max="5121" width="36" customWidth="1"/>
    <col min="5122" max="5122" width="7.08984375" customWidth="1"/>
    <col min="5123" max="5123" width="8.81640625" customWidth="1"/>
    <col min="5124" max="5124" width="9.54296875" customWidth="1"/>
    <col min="5125" max="5125" width="12.81640625" customWidth="1"/>
    <col min="5126" max="5126" width="27.54296875" customWidth="1"/>
    <col min="5127" max="5127" width="7.1796875" customWidth="1"/>
    <col min="5128" max="5128" width="8.453125" customWidth="1"/>
    <col min="5129" max="5129" width="9.54296875" customWidth="1"/>
    <col min="5130" max="5130" width="12.81640625" customWidth="1"/>
    <col min="5133" max="5133" width="11.81640625" bestFit="1" customWidth="1"/>
    <col min="5376" max="5376" width="3.1796875" customWidth="1"/>
    <col min="5377" max="5377" width="36" customWidth="1"/>
    <col min="5378" max="5378" width="7.08984375" customWidth="1"/>
    <col min="5379" max="5379" width="8.81640625" customWidth="1"/>
    <col min="5380" max="5380" width="9.54296875" customWidth="1"/>
    <col min="5381" max="5381" width="12.81640625" customWidth="1"/>
    <col min="5382" max="5382" width="27.54296875" customWidth="1"/>
    <col min="5383" max="5383" width="7.1796875" customWidth="1"/>
    <col min="5384" max="5384" width="8.453125" customWidth="1"/>
    <col min="5385" max="5385" width="9.54296875" customWidth="1"/>
    <col min="5386" max="5386" width="12.81640625" customWidth="1"/>
    <col min="5389" max="5389" width="11.81640625" bestFit="1" customWidth="1"/>
    <col min="5632" max="5632" width="3.1796875" customWidth="1"/>
    <col min="5633" max="5633" width="36" customWidth="1"/>
    <col min="5634" max="5634" width="7.08984375" customWidth="1"/>
    <col min="5635" max="5635" width="8.81640625" customWidth="1"/>
    <col min="5636" max="5636" width="9.54296875" customWidth="1"/>
    <col min="5637" max="5637" width="12.81640625" customWidth="1"/>
    <col min="5638" max="5638" width="27.54296875" customWidth="1"/>
    <col min="5639" max="5639" width="7.1796875" customWidth="1"/>
    <col min="5640" max="5640" width="8.453125" customWidth="1"/>
    <col min="5641" max="5641" width="9.54296875" customWidth="1"/>
    <col min="5642" max="5642" width="12.81640625" customWidth="1"/>
    <col min="5645" max="5645" width="11.81640625" bestFit="1" customWidth="1"/>
    <col min="5888" max="5888" width="3.1796875" customWidth="1"/>
    <col min="5889" max="5889" width="36" customWidth="1"/>
    <col min="5890" max="5890" width="7.08984375" customWidth="1"/>
    <col min="5891" max="5891" width="8.81640625" customWidth="1"/>
    <col min="5892" max="5892" width="9.54296875" customWidth="1"/>
    <col min="5893" max="5893" width="12.81640625" customWidth="1"/>
    <col min="5894" max="5894" width="27.54296875" customWidth="1"/>
    <col min="5895" max="5895" width="7.1796875" customWidth="1"/>
    <col min="5896" max="5896" width="8.453125" customWidth="1"/>
    <col min="5897" max="5897" width="9.54296875" customWidth="1"/>
    <col min="5898" max="5898" width="12.81640625" customWidth="1"/>
    <col min="5901" max="5901" width="11.81640625" bestFit="1" customWidth="1"/>
    <col min="6144" max="6144" width="3.1796875" customWidth="1"/>
    <col min="6145" max="6145" width="36" customWidth="1"/>
    <col min="6146" max="6146" width="7.08984375" customWidth="1"/>
    <col min="6147" max="6147" width="8.81640625" customWidth="1"/>
    <col min="6148" max="6148" width="9.54296875" customWidth="1"/>
    <col min="6149" max="6149" width="12.81640625" customWidth="1"/>
    <col min="6150" max="6150" width="27.54296875" customWidth="1"/>
    <col min="6151" max="6151" width="7.1796875" customWidth="1"/>
    <col min="6152" max="6152" width="8.453125" customWidth="1"/>
    <col min="6153" max="6153" width="9.54296875" customWidth="1"/>
    <col min="6154" max="6154" width="12.81640625" customWidth="1"/>
    <col min="6157" max="6157" width="11.81640625" bestFit="1" customWidth="1"/>
    <col min="6400" max="6400" width="3.1796875" customWidth="1"/>
    <col min="6401" max="6401" width="36" customWidth="1"/>
    <col min="6402" max="6402" width="7.08984375" customWidth="1"/>
    <col min="6403" max="6403" width="8.81640625" customWidth="1"/>
    <col min="6404" max="6404" width="9.54296875" customWidth="1"/>
    <col min="6405" max="6405" width="12.81640625" customWidth="1"/>
    <col min="6406" max="6406" width="27.54296875" customWidth="1"/>
    <col min="6407" max="6407" width="7.1796875" customWidth="1"/>
    <col min="6408" max="6408" width="8.453125" customWidth="1"/>
    <col min="6409" max="6409" width="9.54296875" customWidth="1"/>
    <col min="6410" max="6410" width="12.81640625" customWidth="1"/>
    <col min="6413" max="6413" width="11.81640625" bestFit="1" customWidth="1"/>
    <col min="6656" max="6656" width="3.1796875" customWidth="1"/>
    <col min="6657" max="6657" width="36" customWidth="1"/>
    <col min="6658" max="6658" width="7.08984375" customWidth="1"/>
    <col min="6659" max="6659" width="8.81640625" customWidth="1"/>
    <col min="6660" max="6660" width="9.54296875" customWidth="1"/>
    <col min="6661" max="6661" width="12.81640625" customWidth="1"/>
    <col min="6662" max="6662" width="27.54296875" customWidth="1"/>
    <col min="6663" max="6663" width="7.1796875" customWidth="1"/>
    <col min="6664" max="6664" width="8.453125" customWidth="1"/>
    <col min="6665" max="6665" width="9.54296875" customWidth="1"/>
    <col min="6666" max="6666" width="12.81640625" customWidth="1"/>
    <col min="6669" max="6669" width="11.81640625" bestFit="1" customWidth="1"/>
    <col min="6912" max="6912" width="3.1796875" customWidth="1"/>
    <col min="6913" max="6913" width="36" customWidth="1"/>
    <col min="6914" max="6914" width="7.08984375" customWidth="1"/>
    <col min="6915" max="6915" width="8.81640625" customWidth="1"/>
    <col min="6916" max="6916" width="9.54296875" customWidth="1"/>
    <col min="6917" max="6917" width="12.81640625" customWidth="1"/>
    <col min="6918" max="6918" width="27.54296875" customWidth="1"/>
    <col min="6919" max="6919" width="7.1796875" customWidth="1"/>
    <col min="6920" max="6920" width="8.453125" customWidth="1"/>
    <col min="6921" max="6921" width="9.54296875" customWidth="1"/>
    <col min="6922" max="6922" width="12.81640625" customWidth="1"/>
    <col min="6925" max="6925" width="11.81640625" bestFit="1" customWidth="1"/>
    <col min="7168" max="7168" width="3.1796875" customWidth="1"/>
    <col min="7169" max="7169" width="36" customWidth="1"/>
    <col min="7170" max="7170" width="7.08984375" customWidth="1"/>
    <col min="7171" max="7171" width="8.81640625" customWidth="1"/>
    <col min="7172" max="7172" width="9.54296875" customWidth="1"/>
    <col min="7173" max="7173" width="12.81640625" customWidth="1"/>
    <col min="7174" max="7174" width="27.54296875" customWidth="1"/>
    <col min="7175" max="7175" width="7.1796875" customWidth="1"/>
    <col min="7176" max="7176" width="8.453125" customWidth="1"/>
    <col min="7177" max="7177" width="9.54296875" customWidth="1"/>
    <col min="7178" max="7178" width="12.81640625" customWidth="1"/>
    <col min="7181" max="7181" width="11.81640625" bestFit="1" customWidth="1"/>
    <col min="7424" max="7424" width="3.1796875" customWidth="1"/>
    <col min="7425" max="7425" width="36" customWidth="1"/>
    <col min="7426" max="7426" width="7.08984375" customWidth="1"/>
    <col min="7427" max="7427" width="8.81640625" customWidth="1"/>
    <col min="7428" max="7428" width="9.54296875" customWidth="1"/>
    <col min="7429" max="7429" width="12.81640625" customWidth="1"/>
    <col min="7430" max="7430" width="27.54296875" customWidth="1"/>
    <col min="7431" max="7431" width="7.1796875" customWidth="1"/>
    <col min="7432" max="7432" width="8.453125" customWidth="1"/>
    <col min="7433" max="7433" width="9.54296875" customWidth="1"/>
    <col min="7434" max="7434" width="12.81640625" customWidth="1"/>
    <col min="7437" max="7437" width="11.81640625" bestFit="1" customWidth="1"/>
    <col min="7680" max="7680" width="3.1796875" customWidth="1"/>
    <col min="7681" max="7681" width="36" customWidth="1"/>
    <col min="7682" max="7682" width="7.08984375" customWidth="1"/>
    <col min="7683" max="7683" width="8.81640625" customWidth="1"/>
    <col min="7684" max="7684" width="9.54296875" customWidth="1"/>
    <col min="7685" max="7685" width="12.81640625" customWidth="1"/>
    <col min="7686" max="7686" width="27.54296875" customWidth="1"/>
    <col min="7687" max="7687" width="7.1796875" customWidth="1"/>
    <col min="7688" max="7688" width="8.453125" customWidth="1"/>
    <col min="7689" max="7689" width="9.54296875" customWidth="1"/>
    <col min="7690" max="7690" width="12.81640625" customWidth="1"/>
    <col min="7693" max="7693" width="11.81640625" bestFit="1" customWidth="1"/>
    <col min="7936" max="7936" width="3.1796875" customWidth="1"/>
    <col min="7937" max="7937" width="36" customWidth="1"/>
    <col min="7938" max="7938" width="7.08984375" customWidth="1"/>
    <col min="7939" max="7939" width="8.81640625" customWidth="1"/>
    <col min="7940" max="7940" width="9.54296875" customWidth="1"/>
    <col min="7941" max="7941" width="12.81640625" customWidth="1"/>
    <col min="7942" max="7942" width="27.54296875" customWidth="1"/>
    <col min="7943" max="7943" width="7.1796875" customWidth="1"/>
    <col min="7944" max="7944" width="8.453125" customWidth="1"/>
    <col min="7945" max="7945" width="9.54296875" customWidth="1"/>
    <col min="7946" max="7946" width="12.81640625" customWidth="1"/>
    <col min="7949" max="7949" width="11.81640625" bestFit="1" customWidth="1"/>
    <col min="8192" max="8192" width="3.1796875" customWidth="1"/>
    <col min="8193" max="8193" width="36" customWidth="1"/>
    <col min="8194" max="8194" width="7.08984375" customWidth="1"/>
    <col min="8195" max="8195" width="8.81640625" customWidth="1"/>
    <col min="8196" max="8196" width="9.54296875" customWidth="1"/>
    <col min="8197" max="8197" width="12.81640625" customWidth="1"/>
    <col min="8198" max="8198" width="27.54296875" customWidth="1"/>
    <col min="8199" max="8199" width="7.1796875" customWidth="1"/>
    <col min="8200" max="8200" width="8.453125" customWidth="1"/>
    <col min="8201" max="8201" width="9.54296875" customWidth="1"/>
    <col min="8202" max="8202" width="12.81640625" customWidth="1"/>
    <col min="8205" max="8205" width="11.81640625" bestFit="1" customWidth="1"/>
    <col min="8448" max="8448" width="3.1796875" customWidth="1"/>
    <col min="8449" max="8449" width="36" customWidth="1"/>
    <col min="8450" max="8450" width="7.08984375" customWidth="1"/>
    <col min="8451" max="8451" width="8.81640625" customWidth="1"/>
    <col min="8452" max="8452" width="9.54296875" customWidth="1"/>
    <col min="8453" max="8453" width="12.81640625" customWidth="1"/>
    <col min="8454" max="8454" width="27.54296875" customWidth="1"/>
    <col min="8455" max="8455" width="7.1796875" customWidth="1"/>
    <col min="8456" max="8456" width="8.453125" customWidth="1"/>
    <col min="8457" max="8457" width="9.54296875" customWidth="1"/>
    <col min="8458" max="8458" width="12.81640625" customWidth="1"/>
    <col min="8461" max="8461" width="11.81640625" bestFit="1" customWidth="1"/>
    <col min="8704" max="8704" width="3.1796875" customWidth="1"/>
    <col min="8705" max="8705" width="36" customWidth="1"/>
    <col min="8706" max="8706" width="7.08984375" customWidth="1"/>
    <col min="8707" max="8707" width="8.81640625" customWidth="1"/>
    <col min="8708" max="8708" width="9.54296875" customWidth="1"/>
    <col min="8709" max="8709" width="12.81640625" customWidth="1"/>
    <col min="8710" max="8710" width="27.54296875" customWidth="1"/>
    <col min="8711" max="8711" width="7.1796875" customWidth="1"/>
    <col min="8712" max="8712" width="8.453125" customWidth="1"/>
    <col min="8713" max="8713" width="9.54296875" customWidth="1"/>
    <col min="8714" max="8714" width="12.81640625" customWidth="1"/>
    <col min="8717" max="8717" width="11.81640625" bestFit="1" customWidth="1"/>
    <col min="8960" max="8960" width="3.1796875" customWidth="1"/>
    <col min="8961" max="8961" width="36" customWidth="1"/>
    <col min="8962" max="8962" width="7.08984375" customWidth="1"/>
    <col min="8963" max="8963" width="8.81640625" customWidth="1"/>
    <col min="8964" max="8964" width="9.54296875" customWidth="1"/>
    <col min="8965" max="8965" width="12.81640625" customWidth="1"/>
    <col min="8966" max="8966" width="27.54296875" customWidth="1"/>
    <col min="8967" max="8967" width="7.1796875" customWidth="1"/>
    <col min="8968" max="8968" width="8.453125" customWidth="1"/>
    <col min="8969" max="8969" width="9.54296875" customWidth="1"/>
    <col min="8970" max="8970" width="12.81640625" customWidth="1"/>
    <col min="8973" max="8973" width="11.81640625" bestFit="1" customWidth="1"/>
    <col min="9216" max="9216" width="3.1796875" customWidth="1"/>
    <col min="9217" max="9217" width="36" customWidth="1"/>
    <col min="9218" max="9218" width="7.08984375" customWidth="1"/>
    <col min="9219" max="9219" width="8.81640625" customWidth="1"/>
    <col min="9220" max="9220" width="9.54296875" customWidth="1"/>
    <col min="9221" max="9221" width="12.81640625" customWidth="1"/>
    <col min="9222" max="9222" width="27.54296875" customWidth="1"/>
    <col min="9223" max="9223" width="7.1796875" customWidth="1"/>
    <col min="9224" max="9224" width="8.453125" customWidth="1"/>
    <col min="9225" max="9225" width="9.54296875" customWidth="1"/>
    <col min="9226" max="9226" width="12.81640625" customWidth="1"/>
    <col min="9229" max="9229" width="11.81640625" bestFit="1" customWidth="1"/>
    <col min="9472" max="9472" width="3.1796875" customWidth="1"/>
    <col min="9473" max="9473" width="36" customWidth="1"/>
    <col min="9474" max="9474" width="7.08984375" customWidth="1"/>
    <col min="9475" max="9475" width="8.81640625" customWidth="1"/>
    <col min="9476" max="9476" width="9.54296875" customWidth="1"/>
    <col min="9477" max="9477" width="12.81640625" customWidth="1"/>
    <col min="9478" max="9478" width="27.54296875" customWidth="1"/>
    <col min="9479" max="9479" width="7.1796875" customWidth="1"/>
    <col min="9480" max="9480" width="8.453125" customWidth="1"/>
    <col min="9481" max="9481" width="9.54296875" customWidth="1"/>
    <col min="9482" max="9482" width="12.81640625" customWidth="1"/>
    <col min="9485" max="9485" width="11.81640625" bestFit="1" customWidth="1"/>
    <col min="9728" max="9728" width="3.1796875" customWidth="1"/>
    <col min="9729" max="9729" width="36" customWidth="1"/>
    <col min="9730" max="9730" width="7.08984375" customWidth="1"/>
    <col min="9731" max="9731" width="8.81640625" customWidth="1"/>
    <col min="9732" max="9732" width="9.54296875" customWidth="1"/>
    <col min="9733" max="9733" width="12.81640625" customWidth="1"/>
    <col min="9734" max="9734" width="27.54296875" customWidth="1"/>
    <col min="9735" max="9735" width="7.1796875" customWidth="1"/>
    <col min="9736" max="9736" width="8.453125" customWidth="1"/>
    <col min="9737" max="9737" width="9.54296875" customWidth="1"/>
    <col min="9738" max="9738" width="12.81640625" customWidth="1"/>
    <col min="9741" max="9741" width="11.81640625" bestFit="1" customWidth="1"/>
    <col min="9984" max="9984" width="3.1796875" customWidth="1"/>
    <col min="9985" max="9985" width="36" customWidth="1"/>
    <col min="9986" max="9986" width="7.08984375" customWidth="1"/>
    <col min="9987" max="9987" width="8.81640625" customWidth="1"/>
    <col min="9988" max="9988" width="9.54296875" customWidth="1"/>
    <col min="9989" max="9989" width="12.81640625" customWidth="1"/>
    <col min="9990" max="9990" width="27.54296875" customWidth="1"/>
    <col min="9991" max="9991" width="7.1796875" customWidth="1"/>
    <col min="9992" max="9992" width="8.453125" customWidth="1"/>
    <col min="9993" max="9993" width="9.54296875" customWidth="1"/>
    <col min="9994" max="9994" width="12.81640625" customWidth="1"/>
    <col min="9997" max="9997" width="11.81640625" bestFit="1" customWidth="1"/>
    <col min="10240" max="10240" width="3.1796875" customWidth="1"/>
    <col min="10241" max="10241" width="36" customWidth="1"/>
    <col min="10242" max="10242" width="7.08984375" customWidth="1"/>
    <col min="10243" max="10243" width="8.81640625" customWidth="1"/>
    <col min="10244" max="10244" width="9.54296875" customWidth="1"/>
    <col min="10245" max="10245" width="12.81640625" customWidth="1"/>
    <col min="10246" max="10246" width="27.54296875" customWidth="1"/>
    <col min="10247" max="10247" width="7.1796875" customWidth="1"/>
    <col min="10248" max="10248" width="8.453125" customWidth="1"/>
    <col min="10249" max="10249" width="9.54296875" customWidth="1"/>
    <col min="10250" max="10250" width="12.81640625" customWidth="1"/>
    <col min="10253" max="10253" width="11.81640625" bestFit="1" customWidth="1"/>
    <col min="10496" max="10496" width="3.1796875" customWidth="1"/>
    <col min="10497" max="10497" width="36" customWidth="1"/>
    <col min="10498" max="10498" width="7.08984375" customWidth="1"/>
    <col min="10499" max="10499" width="8.81640625" customWidth="1"/>
    <col min="10500" max="10500" width="9.54296875" customWidth="1"/>
    <col min="10501" max="10501" width="12.81640625" customWidth="1"/>
    <col min="10502" max="10502" width="27.54296875" customWidth="1"/>
    <col min="10503" max="10503" width="7.1796875" customWidth="1"/>
    <col min="10504" max="10504" width="8.453125" customWidth="1"/>
    <col min="10505" max="10505" width="9.54296875" customWidth="1"/>
    <col min="10506" max="10506" width="12.81640625" customWidth="1"/>
    <col min="10509" max="10509" width="11.81640625" bestFit="1" customWidth="1"/>
    <col min="10752" max="10752" width="3.1796875" customWidth="1"/>
    <col min="10753" max="10753" width="36" customWidth="1"/>
    <col min="10754" max="10754" width="7.08984375" customWidth="1"/>
    <col min="10755" max="10755" width="8.81640625" customWidth="1"/>
    <col min="10756" max="10756" width="9.54296875" customWidth="1"/>
    <col min="10757" max="10757" width="12.81640625" customWidth="1"/>
    <col min="10758" max="10758" width="27.54296875" customWidth="1"/>
    <col min="10759" max="10759" width="7.1796875" customWidth="1"/>
    <col min="10760" max="10760" width="8.453125" customWidth="1"/>
    <col min="10761" max="10761" width="9.54296875" customWidth="1"/>
    <col min="10762" max="10762" width="12.81640625" customWidth="1"/>
    <col min="10765" max="10765" width="11.81640625" bestFit="1" customWidth="1"/>
    <col min="11008" max="11008" width="3.1796875" customWidth="1"/>
    <col min="11009" max="11009" width="36" customWidth="1"/>
    <col min="11010" max="11010" width="7.08984375" customWidth="1"/>
    <col min="11011" max="11011" width="8.81640625" customWidth="1"/>
    <col min="11012" max="11012" width="9.54296875" customWidth="1"/>
    <col min="11013" max="11013" width="12.81640625" customWidth="1"/>
    <col min="11014" max="11014" width="27.54296875" customWidth="1"/>
    <col min="11015" max="11015" width="7.1796875" customWidth="1"/>
    <col min="11016" max="11016" width="8.453125" customWidth="1"/>
    <col min="11017" max="11017" width="9.54296875" customWidth="1"/>
    <col min="11018" max="11018" width="12.81640625" customWidth="1"/>
    <col min="11021" max="11021" width="11.81640625" bestFit="1" customWidth="1"/>
    <col min="11264" max="11264" width="3.1796875" customWidth="1"/>
    <col min="11265" max="11265" width="36" customWidth="1"/>
    <col min="11266" max="11266" width="7.08984375" customWidth="1"/>
    <col min="11267" max="11267" width="8.81640625" customWidth="1"/>
    <col min="11268" max="11268" width="9.54296875" customWidth="1"/>
    <col min="11269" max="11269" width="12.81640625" customWidth="1"/>
    <col min="11270" max="11270" width="27.54296875" customWidth="1"/>
    <col min="11271" max="11271" width="7.1796875" customWidth="1"/>
    <col min="11272" max="11272" width="8.453125" customWidth="1"/>
    <col min="11273" max="11273" width="9.54296875" customWidth="1"/>
    <col min="11274" max="11274" width="12.81640625" customWidth="1"/>
    <col min="11277" max="11277" width="11.81640625" bestFit="1" customWidth="1"/>
    <col min="11520" max="11520" width="3.1796875" customWidth="1"/>
    <col min="11521" max="11521" width="36" customWidth="1"/>
    <col min="11522" max="11522" width="7.08984375" customWidth="1"/>
    <col min="11523" max="11523" width="8.81640625" customWidth="1"/>
    <col min="11524" max="11524" width="9.54296875" customWidth="1"/>
    <col min="11525" max="11525" width="12.81640625" customWidth="1"/>
    <col min="11526" max="11526" width="27.54296875" customWidth="1"/>
    <col min="11527" max="11527" width="7.1796875" customWidth="1"/>
    <col min="11528" max="11528" width="8.453125" customWidth="1"/>
    <col min="11529" max="11529" width="9.54296875" customWidth="1"/>
    <col min="11530" max="11530" width="12.81640625" customWidth="1"/>
    <col min="11533" max="11533" width="11.81640625" bestFit="1" customWidth="1"/>
    <col min="11776" max="11776" width="3.1796875" customWidth="1"/>
    <col min="11777" max="11777" width="36" customWidth="1"/>
    <col min="11778" max="11778" width="7.08984375" customWidth="1"/>
    <col min="11779" max="11779" width="8.81640625" customWidth="1"/>
    <col min="11780" max="11780" width="9.54296875" customWidth="1"/>
    <col min="11781" max="11781" width="12.81640625" customWidth="1"/>
    <col min="11782" max="11782" width="27.54296875" customWidth="1"/>
    <col min="11783" max="11783" width="7.1796875" customWidth="1"/>
    <col min="11784" max="11784" width="8.453125" customWidth="1"/>
    <col min="11785" max="11785" width="9.54296875" customWidth="1"/>
    <col min="11786" max="11786" width="12.81640625" customWidth="1"/>
    <col min="11789" max="11789" width="11.81640625" bestFit="1" customWidth="1"/>
    <col min="12032" max="12032" width="3.1796875" customWidth="1"/>
    <col min="12033" max="12033" width="36" customWidth="1"/>
    <col min="12034" max="12034" width="7.08984375" customWidth="1"/>
    <col min="12035" max="12035" width="8.81640625" customWidth="1"/>
    <col min="12036" max="12036" width="9.54296875" customWidth="1"/>
    <col min="12037" max="12037" width="12.81640625" customWidth="1"/>
    <col min="12038" max="12038" width="27.54296875" customWidth="1"/>
    <col min="12039" max="12039" width="7.1796875" customWidth="1"/>
    <col min="12040" max="12040" width="8.453125" customWidth="1"/>
    <col min="12041" max="12041" width="9.54296875" customWidth="1"/>
    <col min="12042" max="12042" width="12.81640625" customWidth="1"/>
    <col min="12045" max="12045" width="11.81640625" bestFit="1" customWidth="1"/>
    <col min="12288" max="12288" width="3.1796875" customWidth="1"/>
    <col min="12289" max="12289" width="36" customWidth="1"/>
    <col min="12290" max="12290" width="7.08984375" customWidth="1"/>
    <col min="12291" max="12291" width="8.81640625" customWidth="1"/>
    <col min="12292" max="12292" width="9.54296875" customWidth="1"/>
    <col min="12293" max="12293" width="12.81640625" customWidth="1"/>
    <col min="12294" max="12294" width="27.54296875" customWidth="1"/>
    <col min="12295" max="12295" width="7.1796875" customWidth="1"/>
    <col min="12296" max="12296" width="8.453125" customWidth="1"/>
    <col min="12297" max="12297" width="9.54296875" customWidth="1"/>
    <col min="12298" max="12298" width="12.81640625" customWidth="1"/>
    <col min="12301" max="12301" width="11.81640625" bestFit="1" customWidth="1"/>
    <col min="12544" max="12544" width="3.1796875" customWidth="1"/>
    <col min="12545" max="12545" width="36" customWidth="1"/>
    <col min="12546" max="12546" width="7.08984375" customWidth="1"/>
    <col min="12547" max="12547" width="8.81640625" customWidth="1"/>
    <col min="12548" max="12548" width="9.54296875" customWidth="1"/>
    <col min="12549" max="12549" width="12.81640625" customWidth="1"/>
    <col min="12550" max="12550" width="27.54296875" customWidth="1"/>
    <col min="12551" max="12551" width="7.1796875" customWidth="1"/>
    <col min="12552" max="12552" width="8.453125" customWidth="1"/>
    <col min="12553" max="12553" width="9.54296875" customWidth="1"/>
    <col min="12554" max="12554" width="12.81640625" customWidth="1"/>
    <col min="12557" max="12557" width="11.81640625" bestFit="1" customWidth="1"/>
    <col min="12800" max="12800" width="3.1796875" customWidth="1"/>
    <col min="12801" max="12801" width="36" customWidth="1"/>
    <col min="12802" max="12802" width="7.08984375" customWidth="1"/>
    <col min="12803" max="12803" width="8.81640625" customWidth="1"/>
    <col min="12804" max="12804" width="9.54296875" customWidth="1"/>
    <col min="12805" max="12805" width="12.81640625" customWidth="1"/>
    <col min="12806" max="12806" width="27.54296875" customWidth="1"/>
    <col min="12807" max="12807" width="7.1796875" customWidth="1"/>
    <col min="12808" max="12808" width="8.453125" customWidth="1"/>
    <col min="12809" max="12809" width="9.54296875" customWidth="1"/>
    <col min="12810" max="12810" width="12.81640625" customWidth="1"/>
    <col min="12813" max="12813" width="11.81640625" bestFit="1" customWidth="1"/>
    <col min="13056" max="13056" width="3.1796875" customWidth="1"/>
    <col min="13057" max="13057" width="36" customWidth="1"/>
    <col min="13058" max="13058" width="7.08984375" customWidth="1"/>
    <col min="13059" max="13059" width="8.81640625" customWidth="1"/>
    <col min="13060" max="13060" width="9.54296875" customWidth="1"/>
    <col min="13061" max="13061" width="12.81640625" customWidth="1"/>
    <col min="13062" max="13062" width="27.54296875" customWidth="1"/>
    <col min="13063" max="13063" width="7.1796875" customWidth="1"/>
    <col min="13064" max="13064" width="8.453125" customWidth="1"/>
    <col min="13065" max="13065" width="9.54296875" customWidth="1"/>
    <col min="13066" max="13066" width="12.81640625" customWidth="1"/>
    <col min="13069" max="13069" width="11.81640625" bestFit="1" customWidth="1"/>
    <col min="13312" max="13312" width="3.1796875" customWidth="1"/>
    <col min="13313" max="13313" width="36" customWidth="1"/>
    <col min="13314" max="13314" width="7.08984375" customWidth="1"/>
    <col min="13315" max="13315" width="8.81640625" customWidth="1"/>
    <col min="13316" max="13316" width="9.54296875" customWidth="1"/>
    <col min="13317" max="13317" width="12.81640625" customWidth="1"/>
    <col min="13318" max="13318" width="27.54296875" customWidth="1"/>
    <col min="13319" max="13319" width="7.1796875" customWidth="1"/>
    <col min="13320" max="13320" width="8.453125" customWidth="1"/>
    <col min="13321" max="13321" width="9.54296875" customWidth="1"/>
    <col min="13322" max="13322" width="12.81640625" customWidth="1"/>
    <col min="13325" max="13325" width="11.81640625" bestFit="1" customWidth="1"/>
    <col min="13568" max="13568" width="3.1796875" customWidth="1"/>
    <col min="13569" max="13569" width="36" customWidth="1"/>
    <col min="13570" max="13570" width="7.08984375" customWidth="1"/>
    <col min="13571" max="13571" width="8.81640625" customWidth="1"/>
    <col min="13572" max="13572" width="9.54296875" customWidth="1"/>
    <col min="13573" max="13573" width="12.81640625" customWidth="1"/>
    <col min="13574" max="13574" width="27.54296875" customWidth="1"/>
    <col min="13575" max="13575" width="7.1796875" customWidth="1"/>
    <col min="13576" max="13576" width="8.453125" customWidth="1"/>
    <col min="13577" max="13577" width="9.54296875" customWidth="1"/>
    <col min="13578" max="13578" width="12.81640625" customWidth="1"/>
    <col min="13581" max="13581" width="11.81640625" bestFit="1" customWidth="1"/>
    <col min="13824" max="13824" width="3.1796875" customWidth="1"/>
    <col min="13825" max="13825" width="36" customWidth="1"/>
    <col min="13826" max="13826" width="7.08984375" customWidth="1"/>
    <col min="13827" max="13827" width="8.81640625" customWidth="1"/>
    <col min="13828" max="13828" width="9.54296875" customWidth="1"/>
    <col min="13829" max="13829" width="12.81640625" customWidth="1"/>
    <col min="13830" max="13830" width="27.54296875" customWidth="1"/>
    <col min="13831" max="13831" width="7.1796875" customWidth="1"/>
    <col min="13832" max="13832" width="8.453125" customWidth="1"/>
    <col min="13833" max="13833" width="9.54296875" customWidth="1"/>
    <col min="13834" max="13834" width="12.81640625" customWidth="1"/>
    <col min="13837" max="13837" width="11.81640625" bestFit="1" customWidth="1"/>
    <col min="14080" max="14080" width="3.1796875" customWidth="1"/>
    <col min="14081" max="14081" width="36" customWidth="1"/>
    <col min="14082" max="14082" width="7.08984375" customWidth="1"/>
    <col min="14083" max="14083" width="8.81640625" customWidth="1"/>
    <col min="14084" max="14084" width="9.54296875" customWidth="1"/>
    <col min="14085" max="14085" width="12.81640625" customWidth="1"/>
    <col min="14086" max="14086" width="27.54296875" customWidth="1"/>
    <col min="14087" max="14087" width="7.1796875" customWidth="1"/>
    <col min="14088" max="14088" width="8.453125" customWidth="1"/>
    <col min="14089" max="14089" width="9.54296875" customWidth="1"/>
    <col min="14090" max="14090" width="12.81640625" customWidth="1"/>
    <col min="14093" max="14093" width="11.81640625" bestFit="1" customWidth="1"/>
    <col min="14336" max="14336" width="3.1796875" customWidth="1"/>
    <col min="14337" max="14337" width="36" customWidth="1"/>
    <col min="14338" max="14338" width="7.08984375" customWidth="1"/>
    <col min="14339" max="14339" width="8.81640625" customWidth="1"/>
    <col min="14340" max="14340" width="9.54296875" customWidth="1"/>
    <col min="14341" max="14341" width="12.81640625" customWidth="1"/>
    <col min="14342" max="14342" width="27.54296875" customWidth="1"/>
    <col min="14343" max="14343" width="7.1796875" customWidth="1"/>
    <col min="14344" max="14344" width="8.453125" customWidth="1"/>
    <col min="14345" max="14345" width="9.54296875" customWidth="1"/>
    <col min="14346" max="14346" width="12.81640625" customWidth="1"/>
    <col min="14349" max="14349" width="11.81640625" bestFit="1" customWidth="1"/>
    <col min="14592" max="14592" width="3.1796875" customWidth="1"/>
    <col min="14593" max="14593" width="36" customWidth="1"/>
    <col min="14594" max="14594" width="7.08984375" customWidth="1"/>
    <col min="14595" max="14595" width="8.81640625" customWidth="1"/>
    <col min="14596" max="14596" width="9.54296875" customWidth="1"/>
    <col min="14597" max="14597" width="12.81640625" customWidth="1"/>
    <col min="14598" max="14598" width="27.54296875" customWidth="1"/>
    <col min="14599" max="14599" width="7.1796875" customWidth="1"/>
    <col min="14600" max="14600" width="8.453125" customWidth="1"/>
    <col min="14601" max="14601" width="9.54296875" customWidth="1"/>
    <col min="14602" max="14602" width="12.81640625" customWidth="1"/>
    <col min="14605" max="14605" width="11.81640625" bestFit="1" customWidth="1"/>
    <col min="14848" max="14848" width="3.1796875" customWidth="1"/>
    <col min="14849" max="14849" width="36" customWidth="1"/>
    <col min="14850" max="14850" width="7.08984375" customWidth="1"/>
    <col min="14851" max="14851" width="8.81640625" customWidth="1"/>
    <col min="14852" max="14852" width="9.54296875" customWidth="1"/>
    <col min="14853" max="14853" width="12.81640625" customWidth="1"/>
    <col min="14854" max="14854" width="27.54296875" customWidth="1"/>
    <col min="14855" max="14855" width="7.1796875" customWidth="1"/>
    <col min="14856" max="14856" width="8.453125" customWidth="1"/>
    <col min="14857" max="14857" width="9.54296875" customWidth="1"/>
    <col min="14858" max="14858" width="12.81640625" customWidth="1"/>
    <col min="14861" max="14861" width="11.81640625" bestFit="1" customWidth="1"/>
    <col min="15104" max="15104" width="3.1796875" customWidth="1"/>
    <col min="15105" max="15105" width="36" customWidth="1"/>
    <col min="15106" max="15106" width="7.08984375" customWidth="1"/>
    <col min="15107" max="15107" width="8.81640625" customWidth="1"/>
    <col min="15108" max="15108" width="9.54296875" customWidth="1"/>
    <col min="15109" max="15109" width="12.81640625" customWidth="1"/>
    <col min="15110" max="15110" width="27.54296875" customWidth="1"/>
    <col min="15111" max="15111" width="7.1796875" customWidth="1"/>
    <col min="15112" max="15112" width="8.453125" customWidth="1"/>
    <col min="15113" max="15113" width="9.54296875" customWidth="1"/>
    <col min="15114" max="15114" width="12.81640625" customWidth="1"/>
    <col min="15117" max="15117" width="11.81640625" bestFit="1" customWidth="1"/>
    <col min="15360" max="15360" width="3.1796875" customWidth="1"/>
    <col min="15361" max="15361" width="36" customWidth="1"/>
    <col min="15362" max="15362" width="7.08984375" customWidth="1"/>
    <col min="15363" max="15363" width="8.81640625" customWidth="1"/>
    <col min="15364" max="15364" width="9.54296875" customWidth="1"/>
    <col min="15365" max="15365" width="12.81640625" customWidth="1"/>
    <col min="15366" max="15366" width="27.54296875" customWidth="1"/>
    <col min="15367" max="15367" width="7.1796875" customWidth="1"/>
    <col min="15368" max="15368" width="8.453125" customWidth="1"/>
    <col min="15369" max="15369" width="9.54296875" customWidth="1"/>
    <col min="15370" max="15370" width="12.81640625" customWidth="1"/>
    <col min="15373" max="15373" width="11.81640625" bestFit="1" customWidth="1"/>
    <col min="15616" max="15616" width="3.1796875" customWidth="1"/>
    <col min="15617" max="15617" width="36" customWidth="1"/>
    <col min="15618" max="15618" width="7.08984375" customWidth="1"/>
    <col min="15619" max="15619" width="8.81640625" customWidth="1"/>
    <col min="15620" max="15620" width="9.54296875" customWidth="1"/>
    <col min="15621" max="15621" width="12.81640625" customWidth="1"/>
    <col min="15622" max="15622" width="27.54296875" customWidth="1"/>
    <col min="15623" max="15623" width="7.1796875" customWidth="1"/>
    <col min="15624" max="15624" width="8.453125" customWidth="1"/>
    <col min="15625" max="15625" width="9.54296875" customWidth="1"/>
    <col min="15626" max="15626" width="12.81640625" customWidth="1"/>
    <col min="15629" max="15629" width="11.81640625" bestFit="1" customWidth="1"/>
    <col min="15872" max="15872" width="3.1796875" customWidth="1"/>
    <col min="15873" max="15873" width="36" customWidth="1"/>
    <col min="15874" max="15874" width="7.08984375" customWidth="1"/>
    <col min="15875" max="15875" width="8.81640625" customWidth="1"/>
    <col min="15876" max="15876" width="9.54296875" customWidth="1"/>
    <col min="15877" max="15877" width="12.81640625" customWidth="1"/>
    <col min="15878" max="15878" width="27.54296875" customWidth="1"/>
    <col min="15879" max="15879" width="7.1796875" customWidth="1"/>
    <col min="15880" max="15880" width="8.453125" customWidth="1"/>
    <col min="15881" max="15881" width="9.54296875" customWidth="1"/>
    <col min="15882" max="15882" width="12.81640625" customWidth="1"/>
    <col min="15885" max="15885" width="11.81640625" bestFit="1" customWidth="1"/>
    <col min="16128" max="16128" width="3.1796875" customWidth="1"/>
    <col min="16129" max="16129" width="36" customWidth="1"/>
    <col min="16130" max="16130" width="7.08984375" customWidth="1"/>
    <col min="16131" max="16131" width="8.81640625" customWidth="1"/>
    <col min="16132" max="16132" width="9.54296875" customWidth="1"/>
    <col min="16133" max="16133" width="12.81640625" customWidth="1"/>
    <col min="16134" max="16134" width="27.54296875" customWidth="1"/>
    <col min="16135" max="16135" width="7.1796875" customWidth="1"/>
    <col min="16136" max="16136" width="8.453125" customWidth="1"/>
    <col min="16137" max="16137" width="9.54296875" customWidth="1"/>
    <col min="16138" max="16138" width="12.81640625" customWidth="1"/>
    <col min="16141" max="16141" width="11.81640625" bestFit="1" customWidth="1"/>
  </cols>
  <sheetData>
    <row r="1" spans="1:12" ht="6.5" customHeight="1" x14ac:dyDescent="0.35"/>
    <row r="3" spans="1:12" x14ac:dyDescent="0.35">
      <c r="G3" s="3"/>
      <c r="H3" s="4"/>
      <c r="I3" s="4"/>
      <c r="J3" s="4"/>
      <c r="K3" s="4"/>
      <c r="L3" s="4"/>
    </row>
    <row r="4" spans="1:12" x14ac:dyDescent="0.35">
      <c r="G4" s="4"/>
      <c r="H4" s="4"/>
      <c r="I4" s="4"/>
      <c r="J4" s="4"/>
      <c r="K4" s="4"/>
      <c r="L4" s="4"/>
    </row>
    <row r="5" spans="1:12" x14ac:dyDescent="0.35">
      <c r="G5" s="4"/>
      <c r="H5" s="4"/>
      <c r="I5" s="4"/>
      <c r="J5" s="4"/>
      <c r="K5" s="4"/>
      <c r="L5" s="4"/>
    </row>
    <row r="6" spans="1:12" x14ac:dyDescent="0.35">
      <c r="G6" s="4"/>
      <c r="H6" s="4"/>
      <c r="I6" s="4"/>
      <c r="J6" s="4"/>
      <c r="K6" s="4"/>
      <c r="L6" s="4"/>
    </row>
    <row r="7" spans="1:12" x14ac:dyDescent="0.35">
      <c r="G7" s="4"/>
      <c r="H7" s="4"/>
      <c r="I7" s="4"/>
      <c r="J7" s="4"/>
      <c r="K7" s="4"/>
      <c r="L7" s="4"/>
    </row>
    <row r="8" spans="1:12" ht="19.75" customHeight="1" x14ac:dyDescent="0.35">
      <c r="G8" s="5"/>
      <c r="H8" s="6"/>
      <c r="I8" s="7" t="s">
        <v>0</v>
      </c>
      <c r="J8" s="7"/>
      <c r="K8" s="7"/>
      <c r="L8" s="7"/>
    </row>
    <row r="9" spans="1:12" x14ac:dyDescent="0.35">
      <c r="B9" s="8"/>
      <c r="C9" s="9" t="s">
        <v>1</v>
      </c>
      <c r="D9" s="10"/>
      <c r="E9" s="10"/>
      <c r="F9" s="10"/>
      <c r="G9" s="10"/>
      <c r="H9" s="10"/>
      <c r="I9" s="10"/>
      <c r="J9" s="10"/>
      <c r="K9" s="10"/>
      <c r="L9" s="10"/>
    </row>
    <row r="10" spans="1:12" ht="6.5" customHeight="1" x14ac:dyDescent="0.35">
      <c r="B10" s="8"/>
      <c r="C10" s="11"/>
      <c r="D10" s="12"/>
      <c r="E10" s="13"/>
      <c r="F10" s="13"/>
      <c r="G10" s="13"/>
      <c r="H10" s="12"/>
      <c r="I10" s="13"/>
      <c r="J10" s="13"/>
      <c r="K10" s="13"/>
      <c r="L10" s="13"/>
    </row>
    <row r="11" spans="1:12" ht="16.75" customHeight="1" x14ac:dyDescent="0.35">
      <c r="B11" s="8"/>
      <c r="C11" s="14" t="s">
        <v>2</v>
      </c>
      <c r="D11" s="15"/>
      <c r="E11" s="15"/>
      <c r="F11" s="15"/>
      <c r="G11" s="15"/>
      <c r="H11" s="15"/>
      <c r="I11" s="15"/>
      <c r="J11" s="15"/>
      <c r="K11" s="15"/>
      <c r="L11" s="15"/>
    </row>
    <row r="12" spans="1:12" ht="20.399999999999999" customHeight="1" x14ac:dyDescent="0.35">
      <c r="B12" s="8"/>
      <c r="C12" s="16" t="s">
        <v>3</v>
      </c>
      <c r="D12" s="17"/>
      <c r="E12" s="17"/>
      <c r="F12" s="17"/>
      <c r="G12" s="17"/>
      <c r="H12" s="17"/>
      <c r="I12" s="17"/>
      <c r="J12" s="17"/>
      <c r="K12" s="17"/>
      <c r="L12" s="17"/>
    </row>
    <row r="13" spans="1:12" ht="15.5" customHeight="1" thickBot="1" x14ac:dyDescent="0.4">
      <c r="B13" s="8"/>
      <c r="C13" s="18" t="s">
        <v>4</v>
      </c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27.65" customHeight="1" thickBot="1" x14ac:dyDescent="0.4">
      <c r="A14" s="19" t="s">
        <v>5</v>
      </c>
      <c r="B14" s="20" t="s">
        <v>6</v>
      </c>
      <c r="C14" s="21" t="s">
        <v>7</v>
      </c>
      <c r="D14" s="22" t="s">
        <v>8</v>
      </c>
      <c r="E14" s="23" t="s">
        <v>9</v>
      </c>
      <c r="F14" s="23" t="s">
        <v>10</v>
      </c>
      <c r="G14" s="24" t="s">
        <v>11</v>
      </c>
      <c r="H14" s="22" t="s">
        <v>12</v>
      </c>
      <c r="I14" s="22" t="s">
        <v>8</v>
      </c>
      <c r="J14" s="23" t="s">
        <v>9</v>
      </c>
      <c r="K14" s="23" t="s">
        <v>10</v>
      </c>
      <c r="L14" s="25" t="s">
        <v>13</v>
      </c>
    </row>
    <row r="15" spans="1:12" ht="1.25" hidden="1" customHeight="1" thickBot="1" x14ac:dyDescent="0.4">
      <c r="B15" s="26">
        <v>1</v>
      </c>
      <c r="C15" s="27"/>
      <c r="D15" s="28"/>
      <c r="E15" s="29"/>
      <c r="F15" s="30"/>
      <c r="G15" s="31"/>
      <c r="H15" s="32"/>
      <c r="I15" s="33"/>
      <c r="J15" s="34"/>
      <c r="K15" s="34"/>
      <c r="L15" s="35"/>
    </row>
    <row r="16" spans="1:12" ht="24" hidden="1" customHeight="1" x14ac:dyDescent="0.4">
      <c r="B16" s="36">
        <v>2</v>
      </c>
      <c r="C16" s="37"/>
      <c r="D16" s="38"/>
      <c r="E16" s="29"/>
      <c r="F16" s="30"/>
      <c r="G16" s="39"/>
      <c r="H16" s="40"/>
      <c r="I16" s="41"/>
      <c r="J16" s="42"/>
      <c r="K16" s="42"/>
      <c r="L16" s="43"/>
    </row>
    <row r="17" spans="1:12" ht="32.4" hidden="1" customHeight="1" thickBot="1" x14ac:dyDescent="0.4">
      <c r="B17" s="36">
        <v>3</v>
      </c>
      <c r="C17" s="37"/>
      <c r="D17" s="28"/>
      <c r="E17" s="44"/>
      <c r="F17" s="45"/>
      <c r="G17" s="39"/>
      <c r="H17" s="40"/>
      <c r="I17" s="41"/>
      <c r="J17" s="42"/>
      <c r="K17" s="42"/>
      <c r="L17" s="43"/>
    </row>
    <row r="18" spans="1:12" ht="12.75" hidden="1" customHeight="1" thickBot="1" x14ac:dyDescent="0.4">
      <c r="B18" s="36">
        <v>4</v>
      </c>
      <c r="C18" s="37"/>
      <c r="D18" s="28"/>
      <c r="E18" s="44"/>
      <c r="F18" s="45"/>
      <c r="G18" s="39"/>
      <c r="H18" s="40"/>
      <c r="I18" s="41"/>
      <c r="J18" s="42"/>
      <c r="K18" s="42"/>
      <c r="L18" s="43"/>
    </row>
    <row r="19" spans="1:12" ht="12.75" hidden="1" customHeight="1" thickBot="1" x14ac:dyDescent="0.4">
      <c r="B19" s="36">
        <v>5</v>
      </c>
      <c r="C19" s="37"/>
      <c r="D19" s="28"/>
      <c r="E19" s="44"/>
      <c r="F19" s="45"/>
      <c r="G19" s="39"/>
      <c r="H19" s="40"/>
      <c r="I19" s="41"/>
      <c r="J19" s="42"/>
      <c r="K19" s="42"/>
      <c r="L19" s="43"/>
    </row>
    <row r="20" spans="1:12" ht="15" hidden="1" customHeight="1" thickBot="1" x14ac:dyDescent="0.4">
      <c r="B20" s="46">
        <v>6</v>
      </c>
      <c r="C20" s="47"/>
      <c r="D20" s="38"/>
      <c r="E20" s="29"/>
      <c r="F20" s="30"/>
      <c r="G20" s="48"/>
      <c r="H20" s="49"/>
      <c r="I20" s="50"/>
      <c r="J20" s="51"/>
      <c r="K20" s="51"/>
      <c r="L20" s="52"/>
    </row>
    <row r="21" spans="1:12" ht="12.75" hidden="1" customHeight="1" thickBot="1" x14ac:dyDescent="0.4">
      <c r="B21" s="53"/>
      <c r="C21" s="54"/>
      <c r="D21" s="55"/>
      <c r="E21" s="55"/>
      <c r="F21" s="55"/>
      <c r="G21" s="56"/>
      <c r="H21" s="57"/>
      <c r="I21" s="58"/>
      <c r="J21" s="59"/>
      <c r="K21" s="60"/>
      <c r="L21" s="56"/>
    </row>
    <row r="22" spans="1:12" ht="32" thickBot="1" x14ac:dyDescent="0.4">
      <c r="B22" s="61">
        <v>1</v>
      </c>
      <c r="C22" s="62" t="s">
        <v>14</v>
      </c>
      <c r="D22" s="63"/>
      <c r="E22" s="63"/>
      <c r="F22" s="63"/>
      <c r="G22" s="63"/>
      <c r="H22" s="63"/>
      <c r="I22" s="63"/>
      <c r="J22" s="63"/>
      <c r="K22" s="63"/>
      <c r="L22" s="64"/>
    </row>
    <row r="23" spans="1:12" x14ac:dyDescent="0.35">
      <c r="A23" t="s">
        <v>15</v>
      </c>
      <c r="B23" s="65">
        <v>1</v>
      </c>
      <c r="C23" s="66" t="s">
        <v>16</v>
      </c>
      <c r="D23" s="67"/>
      <c r="E23" s="68"/>
      <c r="F23" s="68"/>
      <c r="G23" s="69"/>
      <c r="H23" s="70"/>
      <c r="I23" s="71"/>
      <c r="J23" s="72"/>
      <c r="K23" s="73"/>
      <c r="L23" s="74"/>
    </row>
    <row r="24" spans="1:12" x14ac:dyDescent="0.35">
      <c r="A24" t="s">
        <v>15</v>
      </c>
      <c r="B24" s="65">
        <v>2</v>
      </c>
      <c r="C24" s="75" t="s">
        <v>17</v>
      </c>
      <c r="D24" s="28" t="s">
        <v>18</v>
      </c>
      <c r="E24" s="44">
        <v>21</v>
      </c>
      <c r="F24" s="45"/>
      <c r="G24" s="45">
        <f>F24*E24</f>
        <v>0</v>
      </c>
      <c r="H24" s="76" t="s">
        <v>19</v>
      </c>
      <c r="I24" s="41" t="s">
        <v>18</v>
      </c>
      <c r="J24" s="42">
        <v>21</v>
      </c>
      <c r="K24" s="42"/>
      <c r="L24" s="43">
        <f>K24*J24</f>
        <v>0</v>
      </c>
    </row>
    <row r="25" spans="1:12" x14ac:dyDescent="0.35">
      <c r="A25" t="s">
        <v>15</v>
      </c>
      <c r="B25" s="65">
        <v>3</v>
      </c>
      <c r="C25" s="77"/>
      <c r="D25" s="78"/>
      <c r="E25" s="79"/>
      <c r="F25" s="80"/>
      <c r="G25" s="80"/>
      <c r="H25" s="81" t="s">
        <v>20</v>
      </c>
      <c r="I25" s="41" t="s">
        <v>21</v>
      </c>
      <c r="J25" s="42">
        <v>1</v>
      </c>
      <c r="K25" s="42"/>
      <c r="L25" s="43">
        <f>K25*J25</f>
        <v>0</v>
      </c>
    </row>
    <row r="26" spans="1:12" x14ac:dyDescent="0.35">
      <c r="A26" t="s">
        <v>15</v>
      </c>
      <c r="B26" s="65">
        <v>4</v>
      </c>
      <c r="C26" s="77"/>
      <c r="D26" s="78"/>
      <c r="E26" s="79"/>
      <c r="F26" s="80"/>
      <c r="G26" s="80"/>
      <c r="H26" s="82" t="s">
        <v>22</v>
      </c>
      <c r="I26" s="41" t="s">
        <v>21</v>
      </c>
      <c r="J26" s="42">
        <v>1</v>
      </c>
      <c r="K26" s="42"/>
      <c r="L26" s="43">
        <f>K26*J26</f>
        <v>0</v>
      </c>
    </row>
    <row r="27" spans="1:12" x14ac:dyDescent="0.35">
      <c r="A27" t="s">
        <v>15</v>
      </c>
      <c r="B27" s="65">
        <v>5</v>
      </c>
      <c r="C27" s="77" t="s">
        <v>23</v>
      </c>
      <c r="D27" s="78" t="s">
        <v>24</v>
      </c>
      <c r="E27" s="79">
        <f>21*1.7*0.5*1.05</f>
        <v>18.7425</v>
      </c>
      <c r="F27" s="80"/>
      <c r="G27" s="45">
        <f>F27*E27</f>
        <v>0</v>
      </c>
      <c r="H27" s="82" t="s">
        <v>25</v>
      </c>
      <c r="I27" s="41" t="s">
        <v>26</v>
      </c>
      <c r="J27" s="42">
        <v>1</v>
      </c>
      <c r="K27" s="42"/>
      <c r="L27" s="43">
        <f>K27*J27</f>
        <v>0</v>
      </c>
    </row>
    <row r="28" spans="1:12" x14ac:dyDescent="0.35">
      <c r="A28" t="s">
        <v>15</v>
      </c>
      <c r="B28" s="65">
        <v>6</v>
      </c>
      <c r="C28" s="77" t="s">
        <v>27</v>
      </c>
      <c r="D28" s="78" t="s">
        <v>28</v>
      </c>
      <c r="E28" s="79">
        <v>1</v>
      </c>
      <c r="F28" s="80"/>
      <c r="G28" s="45">
        <f>F28*E28</f>
        <v>0</v>
      </c>
      <c r="H28" s="82"/>
      <c r="I28" s="41"/>
      <c r="J28" s="42"/>
      <c r="K28" s="42"/>
      <c r="L28" s="43"/>
    </row>
    <row r="29" spans="1:12" x14ac:dyDescent="0.35">
      <c r="A29" t="s">
        <v>15</v>
      </c>
      <c r="B29" s="65">
        <v>7</v>
      </c>
      <c r="C29" s="77" t="s">
        <v>29</v>
      </c>
      <c r="D29" s="78" t="s">
        <v>24</v>
      </c>
      <c r="E29" s="79">
        <f>E27-21*3.14*63/2/1000*63/2/1000</f>
        <v>18.677071035000001</v>
      </c>
      <c r="F29" s="80"/>
      <c r="G29" s="45">
        <f>F29*E29</f>
        <v>0</v>
      </c>
      <c r="H29" s="82"/>
      <c r="I29" s="41"/>
      <c r="J29" s="42"/>
      <c r="K29" s="42"/>
      <c r="L29" s="43"/>
    </row>
    <row r="30" spans="1:12" x14ac:dyDescent="0.35">
      <c r="A30" t="s">
        <v>15</v>
      </c>
      <c r="B30" s="65">
        <v>8</v>
      </c>
      <c r="C30" s="83" t="s">
        <v>30</v>
      </c>
      <c r="D30" s="78"/>
      <c r="E30" s="79"/>
      <c r="F30" s="80"/>
      <c r="G30" s="80"/>
      <c r="H30" s="81"/>
      <c r="I30" s="84"/>
      <c r="J30" s="85"/>
      <c r="K30" s="85"/>
      <c r="L30" s="86"/>
    </row>
    <row r="31" spans="1:12" x14ac:dyDescent="0.35">
      <c r="A31" t="s">
        <v>15</v>
      </c>
      <c r="B31" s="65">
        <v>9</v>
      </c>
      <c r="C31" s="77" t="s">
        <v>31</v>
      </c>
      <c r="D31" s="78" t="s">
        <v>21</v>
      </c>
      <c r="E31" s="79">
        <v>1</v>
      </c>
      <c r="F31" s="80"/>
      <c r="G31" s="45">
        <f>F31*E31</f>
        <v>0</v>
      </c>
      <c r="H31" s="81" t="s">
        <v>32</v>
      </c>
      <c r="I31" s="84" t="s">
        <v>21</v>
      </c>
      <c r="J31" s="85">
        <v>1</v>
      </c>
      <c r="K31" s="85"/>
      <c r="L31" s="43">
        <f t="shared" ref="L31:L40" si="0">K31*J31</f>
        <v>0</v>
      </c>
    </row>
    <row r="32" spans="1:12" x14ac:dyDescent="0.35">
      <c r="A32" t="s">
        <v>15</v>
      </c>
      <c r="B32" s="65">
        <v>10</v>
      </c>
      <c r="C32" s="77"/>
      <c r="D32" s="78"/>
      <c r="E32" s="85">
        <v>1</v>
      </c>
      <c r="F32" s="80"/>
      <c r="G32" s="45">
        <f t="shared" ref="G32:G37" si="1">F32*E32</f>
        <v>0</v>
      </c>
      <c r="H32" s="81" t="s">
        <v>33</v>
      </c>
      <c r="I32" s="84" t="s">
        <v>21</v>
      </c>
      <c r="J32" s="85">
        <v>1</v>
      </c>
      <c r="K32" s="85"/>
      <c r="L32" s="43">
        <f t="shared" si="0"/>
        <v>0</v>
      </c>
    </row>
    <row r="33" spans="1:12" x14ac:dyDescent="0.35">
      <c r="A33" t="s">
        <v>15</v>
      </c>
      <c r="B33" s="65">
        <v>11</v>
      </c>
      <c r="C33" s="77"/>
      <c r="D33" s="78"/>
      <c r="E33" s="85">
        <v>1</v>
      </c>
      <c r="F33" s="80"/>
      <c r="G33" s="45">
        <f t="shared" si="1"/>
        <v>0</v>
      </c>
      <c r="H33" s="81" t="s">
        <v>34</v>
      </c>
      <c r="I33" s="84" t="s">
        <v>21</v>
      </c>
      <c r="J33" s="85">
        <v>1</v>
      </c>
      <c r="K33" s="85"/>
      <c r="L33" s="43">
        <f t="shared" si="0"/>
        <v>0</v>
      </c>
    </row>
    <row r="34" spans="1:12" x14ac:dyDescent="0.35">
      <c r="A34" t="s">
        <v>15</v>
      </c>
      <c r="B34" s="65">
        <v>12</v>
      </c>
      <c r="C34" s="77"/>
      <c r="D34" s="78"/>
      <c r="E34" s="85">
        <v>1</v>
      </c>
      <c r="F34" s="80"/>
      <c r="G34" s="45">
        <f t="shared" si="1"/>
        <v>0</v>
      </c>
      <c r="H34" s="81" t="s">
        <v>35</v>
      </c>
      <c r="I34" s="84" t="s">
        <v>21</v>
      </c>
      <c r="J34" s="85">
        <v>1</v>
      </c>
      <c r="K34" s="85"/>
      <c r="L34" s="43">
        <f t="shared" si="0"/>
        <v>0</v>
      </c>
    </row>
    <row r="35" spans="1:12" x14ac:dyDescent="0.35">
      <c r="A35" t="s">
        <v>15</v>
      </c>
      <c r="B35" s="65">
        <v>13</v>
      </c>
      <c r="C35" s="77"/>
      <c r="D35" s="78"/>
      <c r="E35" s="85">
        <v>1</v>
      </c>
      <c r="F35" s="80"/>
      <c r="G35" s="45">
        <f t="shared" si="1"/>
        <v>0</v>
      </c>
      <c r="H35" s="81" t="s">
        <v>36</v>
      </c>
      <c r="I35" s="84" t="s">
        <v>21</v>
      </c>
      <c r="J35" s="85">
        <v>1</v>
      </c>
      <c r="K35" s="85"/>
      <c r="L35" s="43">
        <f t="shared" si="0"/>
        <v>0</v>
      </c>
    </row>
    <row r="36" spans="1:12" x14ac:dyDescent="0.35">
      <c r="A36" t="s">
        <v>15</v>
      </c>
      <c r="B36" s="65">
        <v>14</v>
      </c>
      <c r="C36" s="77"/>
      <c r="D36" s="78"/>
      <c r="E36" s="85">
        <v>1</v>
      </c>
      <c r="F36" s="80"/>
      <c r="G36" s="45">
        <f t="shared" si="1"/>
        <v>0</v>
      </c>
      <c r="H36" s="81" t="s">
        <v>37</v>
      </c>
      <c r="I36" s="84" t="s">
        <v>21</v>
      </c>
      <c r="J36" s="85">
        <v>1</v>
      </c>
      <c r="K36" s="85"/>
      <c r="L36" s="43">
        <f t="shared" si="0"/>
        <v>0</v>
      </c>
    </row>
    <row r="37" spans="1:12" x14ac:dyDescent="0.35">
      <c r="A37" t="s">
        <v>15</v>
      </c>
      <c r="B37" s="65">
        <v>15</v>
      </c>
      <c r="C37" s="77"/>
      <c r="D37" s="78"/>
      <c r="E37" s="85">
        <v>1</v>
      </c>
      <c r="F37" s="80"/>
      <c r="G37" s="45">
        <f t="shared" si="1"/>
        <v>0</v>
      </c>
      <c r="H37" s="81" t="s">
        <v>38</v>
      </c>
      <c r="I37" s="84" t="s">
        <v>24</v>
      </c>
      <c r="J37" s="85">
        <v>0.15</v>
      </c>
      <c r="K37" s="85"/>
      <c r="L37" s="86">
        <f t="shared" si="0"/>
        <v>0</v>
      </c>
    </row>
    <row r="38" spans="1:12" ht="21.5" x14ac:dyDescent="0.35">
      <c r="A38" t="s">
        <v>15</v>
      </c>
      <c r="B38" s="65">
        <v>16</v>
      </c>
      <c r="C38" s="87" t="s">
        <v>39</v>
      </c>
      <c r="D38" s="28" t="s">
        <v>40</v>
      </c>
      <c r="E38" s="44">
        <v>3.6</v>
      </c>
      <c r="F38" s="80"/>
      <c r="G38" s="45">
        <f>F38*E38</f>
        <v>0</v>
      </c>
      <c r="H38" s="81" t="s">
        <v>41</v>
      </c>
      <c r="I38" s="41" t="s">
        <v>40</v>
      </c>
      <c r="J38" s="42">
        <v>3.6</v>
      </c>
      <c r="K38" s="42"/>
      <c r="L38" s="43">
        <f t="shared" si="0"/>
        <v>0</v>
      </c>
    </row>
    <row r="39" spans="1:12" x14ac:dyDescent="0.35">
      <c r="A39" t="s">
        <v>15</v>
      </c>
      <c r="B39" s="65">
        <v>17</v>
      </c>
      <c r="C39" s="75" t="s">
        <v>17</v>
      </c>
      <c r="D39" s="28" t="s">
        <v>18</v>
      </c>
      <c r="E39" s="44">
        <v>14</v>
      </c>
      <c r="F39" s="45"/>
      <c r="G39" s="45">
        <f>F39*E39</f>
        <v>0</v>
      </c>
      <c r="H39" s="81" t="s">
        <v>42</v>
      </c>
      <c r="I39" s="84" t="s">
        <v>18</v>
      </c>
      <c r="J39" s="85">
        <v>14</v>
      </c>
      <c r="K39" s="85"/>
      <c r="L39" s="86">
        <f t="shared" si="0"/>
        <v>0</v>
      </c>
    </row>
    <row r="40" spans="1:12" x14ac:dyDescent="0.35">
      <c r="A40" t="s">
        <v>15</v>
      </c>
      <c r="B40" s="65">
        <v>18</v>
      </c>
      <c r="C40" s="88"/>
      <c r="D40" s="78"/>
      <c r="E40" s="79"/>
      <c r="F40" s="80"/>
      <c r="G40" s="80"/>
      <c r="H40" s="82" t="s">
        <v>43</v>
      </c>
      <c r="I40" s="84" t="s">
        <v>21</v>
      </c>
      <c r="J40" s="85">
        <v>2</v>
      </c>
      <c r="K40" s="85"/>
      <c r="L40" s="89">
        <f t="shared" si="0"/>
        <v>0</v>
      </c>
    </row>
    <row r="41" spans="1:12" x14ac:dyDescent="0.35">
      <c r="A41" t="s">
        <v>15</v>
      </c>
      <c r="B41" s="65">
        <v>19</v>
      </c>
      <c r="C41" s="88" t="s">
        <v>23</v>
      </c>
      <c r="D41" s="78" t="s">
        <v>24</v>
      </c>
      <c r="E41" s="79">
        <f>14*1.7*0.6*1.05</f>
        <v>14.994</v>
      </c>
      <c r="F41" s="80"/>
      <c r="G41" s="45">
        <f t="shared" ref="G41:G46" si="2">F41*E41</f>
        <v>0</v>
      </c>
      <c r="H41" s="82" t="s">
        <v>25</v>
      </c>
      <c r="I41" s="41" t="s">
        <v>26</v>
      </c>
      <c r="J41" s="42">
        <v>1</v>
      </c>
      <c r="K41" s="42"/>
      <c r="L41" s="43">
        <f>K41*J41</f>
        <v>0</v>
      </c>
    </row>
    <row r="42" spans="1:12" x14ac:dyDescent="0.35">
      <c r="A42" t="s">
        <v>15</v>
      </c>
      <c r="B42" s="65">
        <v>20</v>
      </c>
      <c r="C42" s="77" t="s">
        <v>27</v>
      </c>
      <c r="D42" s="78" t="s">
        <v>28</v>
      </c>
      <c r="E42" s="79">
        <v>1</v>
      </c>
      <c r="F42" s="80"/>
      <c r="G42" s="45">
        <f t="shared" si="2"/>
        <v>0</v>
      </c>
      <c r="H42" s="82"/>
      <c r="I42" s="41"/>
      <c r="J42" s="42"/>
      <c r="K42" s="42"/>
      <c r="L42" s="43"/>
    </row>
    <row r="43" spans="1:12" x14ac:dyDescent="0.35">
      <c r="A43" t="s">
        <v>15</v>
      </c>
      <c r="B43" s="65">
        <v>21</v>
      </c>
      <c r="C43" s="88" t="s">
        <v>44</v>
      </c>
      <c r="D43" s="78" t="s">
        <v>24</v>
      </c>
      <c r="E43" s="79">
        <f>2*1*1*3.14</f>
        <v>6.28</v>
      </c>
      <c r="F43" s="80"/>
      <c r="G43" s="45">
        <f t="shared" si="2"/>
        <v>0</v>
      </c>
      <c r="H43" s="82"/>
      <c r="I43" s="84"/>
      <c r="J43" s="85"/>
      <c r="K43" s="85"/>
      <c r="L43" s="89"/>
    </row>
    <row r="44" spans="1:12" x14ac:dyDescent="0.35">
      <c r="A44" t="s">
        <v>15</v>
      </c>
      <c r="B44" s="65">
        <v>22</v>
      </c>
      <c r="C44" s="88" t="s">
        <v>29</v>
      </c>
      <c r="D44" s="78" t="s">
        <v>24</v>
      </c>
      <c r="E44" s="79">
        <f>E40-14*3.14*110/2/1000*110/2/1000+E41-1.75*0.5*0.5*3.14</f>
        <v>13.487271</v>
      </c>
      <c r="F44" s="80"/>
      <c r="G44" s="45">
        <f t="shared" si="2"/>
        <v>0</v>
      </c>
      <c r="H44" s="82"/>
      <c r="I44" s="84"/>
      <c r="J44" s="85"/>
      <c r="K44" s="85"/>
      <c r="L44" s="89"/>
    </row>
    <row r="45" spans="1:12" x14ac:dyDescent="0.35">
      <c r="A45" t="s">
        <v>15</v>
      </c>
      <c r="B45" s="65">
        <v>23</v>
      </c>
      <c r="C45" s="88" t="s">
        <v>45</v>
      </c>
      <c r="D45" s="78" t="s">
        <v>28</v>
      </c>
      <c r="E45" s="79">
        <v>1</v>
      </c>
      <c r="F45" s="80"/>
      <c r="G45" s="45">
        <f t="shared" si="2"/>
        <v>0</v>
      </c>
      <c r="H45" s="82"/>
      <c r="I45" s="84"/>
      <c r="J45" s="85"/>
      <c r="K45" s="85"/>
      <c r="L45" s="89"/>
    </row>
    <row r="46" spans="1:12" x14ac:dyDescent="0.35">
      <c r="A46" t="s">
        <v>15</v>
      </c>
      <c r="B46" s="65">
        <v>24</v>
      </c>
      <c r="C46" s="88" t="s">
        <v>46</v>
      </c>
      <c r="D46" s="78" t="s">
        <v>28</v>
      </c>
      <c r="E46" s="79">
        <v>1</v>
      </c>
      <c r="F46" s="80"/>
      <c r="G46" s="45">
        <f t="shared" si="2"/>
        <v>0</v>
      </c>
      <c r="H46" s="82"/>
      <c r="I46" s="84"/>
      <c r="J46" s="85"/>
      <c r="K46" s="85"/>
      <c r="L46" s="89"/>
    </row>
    <row r="47" spans="1:12" ht="12.5" customHeight="1" thickBot="1" x14ac:dyDescent="0.4">
      <c r="B47" s="65">
        <v>25</v>
      </c>
      <c r="C47" s="90" t="s">
        <v>47</v>
      </c>
      <c r="D47" s="91"/>
      <c r="E47" s="91"/>
      <c r="F47" s="91"/>
      <c r="G47" s="92">
        <f>SUM(G23:G46)</f>
        <v>0</v>
      </c>
      <c r="H47" s="93" t="s">
        <v>47</v>
      </c>
      <c r="I47" s="94"/>
      <c r="J47" s="95"/>
      <c r="K47" s="96"/>
      <c r="L47" s="92">
        <f>SUM(L23:L46)</f>
        <v>0</v>
      </c>
    </row>
    <row r="48" spans="1:12" ht="32" thickBot="1" x14ac:dyDescent="0.4">
      <c r="B48" s="65">
        <v>26</v>
      </c>
      <c r="C48" s="97" t="s">
        <v>48</v>
      </c>
      <c r="D48" s="63"/>
      <c r="E48" s="63"/>
      <c r="F48" s="63"/>
      <c r="G48" s="63"/>
      <c r="H48" s="63"/>
      <c r="I48" s="63"/>
      <c r="J48" s="63"/>
      <c r="K48" s="63"/>
      <c r="L48" s="64"/>
    </row>
    <row r="49" spans="1:12" x14ac:dyDescent="0.35">
      <c r="B49" s="65">
        <v>27</v>
      </c>
      <c r="C49" s="98" t="s">
        <v>16</v>
      </c>
      <c r="D49" s="67"/>
      <c r="E49" s="99"/>
      <c r="F49" s="68"/>
      <c r="G49" s="68"/>
      <c r="H49" s="70"/>
      <c r="I49" s="71"/>
      <c r="J49" s="72"/>
      <c r="K49" s="72"/>
      <c r="L49" s="74"/>
    </row>
    <row r="50" spans="1:12" x14ac:dyDescent="0.35">
      <c r="A50" t="s">
        <v>49</v>
      </c>
      <c r="B50" s="65">
        <v>28</v>
      </c>
      <c r="C50" s="77" t="s">
        <v>50</v>
      </c>
      <c r="D50" s="78"/>
      <c r="E50" s="85">
        <v>4</v>
      </c>
      <c r="F50" s="80"/>
      <c r="G50" s="80">
        <f>F50*E50</f>
        <v>0</v>
      </c>
      <c r="H50" s="81" t="s">
        <v>51</v>
      </c>
      <c r="I50" s="84" t="s">
        <v>21</v>
      </c>
      <c r="J50" s="85">
        <v>4</v>
      </c>
      <c r="K50" s="85"/>
      <c r="L50" s="86">
        <f t="shared" ref="L50:L73" si="3">K50*J50</f>
        <v>0</v>
      </c>
    </row>
    <row r="51" spans="1:12" x14ac:dyDescent="0.35">
      <c r="A51" t="s">
        <v>49</v>
      </c>
      <c r="B51" s="65">
        <v>29</v>
      </c>
      <c r="C51" s="77"/>
      <c r="D51" s="78"/>
      <c r="E51" s="85">
        <v>3</v>
      </c>
      <c r="F51" s="80"/>
      <c r="G51" s="80">
        <f t="shared" ref="G51:G64" si="4">F51*E51</f>
        <v>0</v>
      </c>
      <c r="H51" s="81" t="s">
        <v>52</v>
      </c>
      <c r="I51" s="84" t="s">
        <v>21</v>
      </c>
      <c r="J51" s="100">
        <v>3</v>
      </c>
      <c r="K51" s="100"/>
      <c r="L51" s="101">
        <f t="shared" si="3"/>
        <v>0</v>
      </c>
    </row>
    <row r="52" spans="1:12" ht="21.5" x14ac:dyDescent="0.35">
      <c r="A52" t="s">
        <v>49</v>
      </c>
      <c r="B52" s="65">
        <v>30</v>
      </c>
      <c r="C52" s="77"/>
      <c r="D52" s="78"/>
      <c r="E52" s="85">
        <v>4</v>
      </c>
      <c r="F52" s="80"/>
      <c r="G52" s="80">
        <f t="shared" si="4"/>
        <v>0</v>
      </c>
      <c r="H52" s="81" t="s">
        <v>53</v>
      </c>
      <c r="I52" s="84" t="s">
        <v>21</v>
      </c>
      <c r="J52" s="85">
        <v>4</v>
      </c>
      <c r="K52" s="85"/>
      <c r="L52" s="86">
        <f t="shared" si="3"/>
        <v>0</v>
      </c>
    </row>
    <row r="53" spans="1:12" ht="21.5" x14ac:dyDescent="0.35">
      <c r="A53" t="s">
        <v>49</v>
      </c>
      <c r="B53" s="65">
        <v>31</v>
      </c>
      <c r="C53" s="77"/>
      <c r="D53" s="78"/>
      <c r="E53" s="85">
        <v>3</v>
      </c>
      <c r="F53" s="80"/>
      <c r="G53" s="80">
        <f t="shared" si="4"/>
        <v>0</v>
      </c>
      <c r="H53" s="81" t="s">
        <v>54</v>
      </c>
      <c r="I53" s="84" t="s">
        <v>21</v>
      </c>
      <c r="J53" s="85">
        <v>3</v>
      </c>
      <c r="K53" s="85"/>
      <c r="L53" s="86">
        <f t="shared" si="3"/>
        <v>0</v>
      </c>
    </row>
    <row r="54" spans="1:12" x14ac:dyDescent="0.35">
      <c r="A54" t="s">
        <v>49</v>
      </c>
      <c r="B54" s="65">
        <v>32</v>
      </c>
      <c r="C54" s="77"/>
      <c r="D54" s="78"/>
      <c r="E54" s="85">
        <v>1</v>
      </c>
      <c r="F54" s="80"/>
      <c r="G54" s="80">
        <f t="shared" si="4"/>
        <v>0</v>
      </c>
      <c r="H54" s="81" t="s">
        <v>55</v>
      </c>
      <c r="I54" s="84" t="s">
        <v>21</v>
      </c>
      <c r="J54" s="85">
        <v>1</v>
      </c>
      <c r="K54" s="85"/>
      <c r="L54" s="86">
        <f t="shared" si="3"/>
        <v>0</v>
      </c>
    </row>
    <row r="55" spans="1:12" x14ac:dyDescent="0.35">
      <c r="A55" t="s">
        <v>49</v>
      </c>
      <c r="B55" s="65">
        <v>33</v>
      </c>
      <c r="C55" s="77"/>
      <c r="D55" s="78"/>
      <c r="E55" s="85">
        <v>1</v>
      </c>
      <c r="F55" s="80"/>
      <c r="G55" s="80">
        <f t="shared" si="4"/>
        <v>0</v>
      </c>
      <c r="H55" s="81" t="s">
        <v>56</v>
      </c>
      <c r="I55" s="84" t="s">
        <v>21</v>
      </c>
      <c r="J55" s="85">
        <v>1</v>
      </c>
      <c r="K55" s="85"/>
      <c r="L55" s="86">
        <f t="shared" si="3"/>
        <v>0</v>
      </c>
    </row>
    <row r="56" spans="1:12" x14ac:dyDescent="0.35">
      <c r="A56" t="s">
        <v>57</v>
      </c>
      <c r="B56" s="65">
        <v>34</v>
      </c>
      <c r="C56" s="77"/>
      <c r="D56" s="78"/>
      <c r="E56" s="85">
        <v>1</v>
      </c>
      <c r="F56" s="80"/>
      <c r="G56" s="80">
        <f t="shared" si="4"/>
        <v>0</v>
      </c>
      <c r="H56" s="81" t="s">
        <v>58</v>
      </c>
      <c r="I56" s="84" t="s">
        <v>21</v>
      </c>
      <c r="J56" s="85">
        <v>1</v>
      </c>
      <c r="K56" s="85"/>
      <c r="L56" s="86">
        <f t="shared" si="3"/>
        <v>0</v>
      </c>
    </row>
    <row r="57" spans="1:12" x14ac:dyDescent="0.35">
      <c r="A57" t="s">
        <v>49</v>
      </c>
      <c r="B57" s="65">
        <v>35</v>
      </c>
      <c r="C57" s="77"/>
      <c r="D57" s="78"/>
      <c r="E57" s="85">
        <v>4</v>
      </c>
      <c r="F57" s="80"/>
      <c r="G57" s="80">
        <f t="shared" si="4"/>
        <v>0</v>
      </c>
      <c r="H57" s="81" t="s">
        <v>59</v>
      </c>
      <c r="I57" s="84" t="s">
        <v>21</v>
      </c>
      <c r="J57" s="85">
        <v>4</v>
      </c>
      <c r="K57" s="85"/>
      <c r="L57" s="86">
        <f t="shared" si="3"/>
        <v>0</v>
      </c>
    </row>
    <row r="58" spans="1:12" x14ac:dyDescent="0.35">
      <c r="A58" t="s">
        <v>49</v>
      </c>
      <c r="B58" s="65">
        <v>36</v>
      </c>
      <c r="C58" s="77"/>
      <c r="D58" s="78"/>
      <c r="E58" s="85">
        <v>3</v>
      </c>
      <c r="F58" s="80"/>
      <c r="G58" s="80">
        <f t="shared" si="4"/>
        <v>0</v>
      </c>
      <c r="H58" s="81" t="s">
        <v>60</v>
      </c>
      <c r="I58" s="84" t="s">
        <v>21</v>
      </c>
      <c r="J58" s="100">
        <v>3</v>
      </c>
      <c r="K58" s="100"/>
      <c r="L58" s="101">
        <f t="shared" si="3"/>
        <v>0</v>
      </c>
    </row>
    <row r="59" spans="1:12" ht="22.75" customHeight="1" x14ac:dyDescent="0.35">
      <c r="A59" t="s">
        <v>61</v>
      </c>
      <c r="B59" s="65">
        <v>37</v>
      </c>
      <c r="C59" s="75" t="s">
        <v>17</v>
      </c>
      <c r="D59" s="78" t="s">
        <v>62</v>
      </c>
      <c r="E59" s="42">
        <v>155</v>
      </c>
      <c r="F59" s="80"/>
      <c r="G59" s="80">
        <f t="shared" si="4"/>
        <v>0</v>
      </c>
      <c r="H59" s="81" t="s">
        <v>63</v>
      </c>
      <c r="I59" s="41" t="s">
        <v>18</v>
      </c>
      <c r="J59" s="42">
        <v>155</v>
      </c>
      <c r="K59" s="42"/>
      <c r="L59" s="43">
        <f t="shared" si="3"/>
        <v>0</v>
      </c>
    </row>
    <row r="60" spans="1:12" x14ac:dyDescent="0.35">
      <c r="A60" t="s">
        <v>57</v>
      </c>
      <c r="B60" s="65">
        <v>38</v>
      </c>
      <c r="C60" s="77"/>
      <c r="D60" s="84"/>
      <c r="E60" s="42">
        <v>70</v>
      </c>
      <c r="F60" s="45"/>
      <c r="G60" s="80">
        <f t="shared" si="4"/>
        <v>0</v>
      </c>
      <c r="H60" s="81" t="s">
        <v>64</v>
      </c>
      <c r="I60" s="41" t="s">
        <v>18</v>
      </c>
      <c r="J60" s="42">
        <v>70</v>
      </c>
      <c r="K60" s="42"/>
      <c r="L60" s="43">
        <f t="shared" si="3"/>
        <v>0</v>
      </c>
    </row>
    <row r="61" spans="1:12" x14ac:dyDescent="0.35">
      <c r="A61" t="s">
        <v>49</v>
      </c>
      <c r="B61" s="65">
        <v>39</v>
      </c>
      <c r="C61" s="77"/>
      <c r="D61" s="84"/>
      <c r="E61" s="42">
        <v>4</v>
      </c>
      <c r="F61" s="80"/>
      <c r="G61" s="80">
        <f t="shared" si="4"/>
        <v>0</v>
      </c>
      <c r="H61" s="81" t="s">
        <v>65</v>
      </c>
      <c r="I61" s="41" t="s">
        <v>21</v>
      </c>
      <c r="J61" s="42">
        <v>4</v>
      </c>
      <c r="K61" s="42"/>
      <c r="L61" s="43">
        <f t="shared" si="3"/>
        <v>0</v>
      </c>
    </row>
    <row r="62" spans="1:12" x14ac:dyDescent="0.35">
      <c r="A62" t="s">
        <v>49</v>
      </c>
      <c r="B62" s="65">
        <v>40</v>
      </c>
      <c r="C62" s="77"/>
      <c r="D62" s="84"/>
      <c r="E62" s="85">
        <v>1</v>
      </c>
      <c r="F62" s="80"/>
      <c r="G62" s="80">
        <f t="shared" si="4"/>
        <v>0</v>
      </c>
      <c r="H62" s="81" t="s">
        <v>66</v>
      </c>
      <c r="I62" s="84" t="s">
        <v>21</v>
      </c>
      <c r="J62" s="85">
        <v>1</v>
      </c>
      <c r="K62" s="85"/>
      <c r="L62" s="43">
        <f t="shared" si="3"/>
        <v>0</v>
      </c>
    </row>
    <row r="63" spans="1:12" x14ac:dyDescent="0.35">
      <c r="A63" t="s">
        <v>57</v>
      </c>
      <c r="B63" s="65">
        <v>41</v>
      </c>
      <c r="C63" s="77"/>
      <c r="D63" s="84"/>
      <c r="E63" s="85">
        <v>1</v>
      </c>
      <c r="F63" s="80"/>
      <c r="G63" s="80">
        <f t="shared" si="4"/>
        <v>0</v>
      </c>
      <c r="H63" s="102" t="s">
        <v>67</v>
      </c>
      <c r="I63" s="84" t="s">
        <v>21</v>
      </c>
      <c r="J63" s="85">
        <v>1</v>
      </c>
      <c r="K63" s="85"/>
      <c r="L63" s="43">
        <f t="shared" si="3"/>
        <v>0</v>
      </c>
    </row>
    <row r="64" spans="1:12" x14ac:dyDescent="0.35">
      <c r="A64" t="s">
        <v>57</v>
      </c>
      <c r="B64" s="65">
        <v>42</v>
      </c>
      <c r="C64" s="77"/>
      <c r="D64" s="84"/>
      <c r="E64" s="85">
        <v>2</v>
      </c>
      <c r="F64" s="80"/>
      <c r="G64" s="80">
        <f t="shared" si="4"/>
        <v>0</v>
      </c>
      <c r="H64" s="81" t="s">
        <v>68</v>
      </c>
      <c r="I64" s="84" t="s">
        <v>21</v>
      </c>
      <c r="J64" s="85">
        <v>2</v>
      </c>
      <c r="K64" s="85"/>
      <c r="L64" s="43">
        <f t="shared" si="3"/>
        <v>0</v>
      </c>
    </row>
    <row r="65" spans="1:12" x14ac:dyDescent="0.35">
      <c r="A65" t="s">
        <v>15</v>
      </c>
      <c r="B65" s="65">
        <v>43</v>
      </c>
      <c r="C65" s="87" t="s">
        <v>31</v>
      </c>
      <c r="D65" s="28" t="s">
        <v>21</v>
      </c>
      <c r="E65" s="44">
        <v>1</v>
      </c>
      <c r="F65" s="45"/>
      <c r="G65" s="45"/>
      <c r="H65" s="76" t="s">
        <v>69</v>
      </c>
      <c r="I65" s="41" t="s">
        <v>21</v>
      </c>
      <c r="J65" s="42">
        <v>1</v>
      </c>
      <c r="K65" s="42"/>
      <c r="L65" s="43">
        <f t="shared" si="3"/>
        <v>0</v>
      </c>
    </row>
    <row r="66" spans="1:12" x14ac:dyDescent="0.35">
      <c r="A66" t="s">
        <v>15</v>
      </c>
      <c r="B66" s="65">
        <v>44</v>
      </c>
      <c r="C66" s="87"/>
      <c r="D66" s="28"/>
      <c r="E66" s="42">
        <v>2</v>
      </c>
      <c r="F66" s="45"/>
      <c r="G66" s="45">
        <f t="shared" ref="G66:G79" si="5">F66*E66</f>
        <v>0</v>
      </c>
      <c r="H66" s="76" t="s">
        <v>70</v>
      </c>
      <c r="I66" s="41" t="s">
        <v>21</v>
      </c>
      <c r="J66" s="42">
        <v>2</v>
      </c>
      <c r="K66" s="42"/>
      <c r="L66" s="43">
        <f t="shared" si="3"/>
        <v>0</v>
      </c>
    </row>
    <row r="67" spans="1:12" x14ac:dyDescent="0.35">
      <c r="A67" t="s">
        <v>15</v>
      </c>
      <c r="B67" s="65">
        <v>45</v>
      </c>
      <c r="C67" s="87"/>
      <c r="D67" s="28"/>
      <c r="E67" s="42">
        <v>6</v>
      </c>
      <c r="F67" s="45"/>
      <c r="G67" s="45">
        <f t="shared" si="5"/>
        <v>0</v>
      </c>
      <c r="H67" s="76" t="s">
        <v>71</v>
      </c>
      <c r="I67" s="41" t="s">
        <v>21</v>
      </c>
      <c r="J67" s="42">
        <v>6</v>
      </c>
      <c r="K67" s="42"/>
      <c r="L67" s="43">
        <f t="shared" si="3"/>
        <v>0</v>
      </c>
    </row>
    <row r="68" spans="1:12" x14ac:dyDescent="0.35">
      <c r="A68" t="s">
        <v>15</v>
      </c>
      <c r="B68" s="65">
        <v>46</v>
      </c>
      <c r="C68" s="87"/>
      <c r="D68" s="28"/>
      <c r="E68" s="42">
        <v>2</v>
      </c>
      <c r="F68" s="45"/>
      <c r="G68" s="45">
        <f t="shared" si="5"/>
        <v>0</v>
      </c>
      <c r="H68" s="76" t="s">
        <v>72</v>
      </c>
      <c r="I68" s="41" t="s">
        <v>21</v>
      </c>
      <c r="J68" s="42">
        <v>2</v>
      </c>
      <c r="K68" s="42"/>
      <c r="L68" s="43">
        <f t="shared" si="3"/>
        <v>0</v>
      </c>
    </row>
    <row r="69" spans="1:12" x14ac:dyDescent="0.35">
      <c r="A69" t="s">
        <v>15</v>
      </c>
      <c r="B69" s="65">
        <v>47</v>
      </c>
      <c r="C69" s="87"/>
      <c r="D69" s="28"/>
      <c r="E69" s="42">
        <v>2</v>
      </c>
      <c r="F69" s="45"/>
      <c r="G69" s="45">
        <f t="shared" si="5"/>
        <v>0</v>
      </c>
      <c r="H69" s="76" t="s">
        <v>36</v>
      </c>
      <c r="I69" s="41" t="s">
        <v>21</v>
      </c>
      <c r="J69" s="42">
        <v>2</v>
      </c>
      <c r="K69" s="42"/>
      <c r="L69" s="43">
        <f t="shared" si="3"/>
        <v>0</v>
      </c>
    </row>
    <row r="70" spans="1:12" x14ac:dyDescent="0.35">
      <c r="A70" t="s">
        <v>15</v>
      </c>
      <c r="B70" s="65">
        <v>48</v>
      </c>
      <c r="C70" s="87"/>
      <c r="D70" s="28"/>
      <c r="E70" s="42">
        <v>2</v>
      </c>
      <c r="F70" s="45"/>
      <c r="G70" s="45">
        <f t="shared" si="5"/>
        <v>0</v>
      </c>
      <c r="H70" s="76" t="s">
        <v>73</v>
      </c>
      <c r="I70" s="41" t="s">
        <v>21</v>
      </c>
      <c r="J70" s="42">
        <v>2</v>
      </c>
      <c r="K70" s="42"/>
      <c r="L70" s="43">
        <f t="shared" si="3"/>
        <v>0</v>
      </c>
    </row>
    <row r="71" spans="1:12" x14ac:dyDescent="0.35">
      <c r="A71" t="s">
        <v>15</v>
      </c>
      <c r="B71" s="65">
        <v>49</v>
      </c>
      <c r="C71" s="87"/>
      <c r="D71" s="28"/>
      <c r="E71" s="42">
        <v>2</v>
      </c>
      <c r="F71" s="45"/>
      <c r="G71" s="45">
        <f t="shared" si="5"/>
        <v>0</v>
      </c>
      <c r="H71" s="76" t="s">
        <v>37</v>
      </c>
      <c r="I71" s="41" t="s">
        <v>21</v>
      </c>
      <c r="J71" s="42">
        <v>2</v>
      </c>
      <c r="K71" s="42"/>
      <c r="L71" s="43">
        <f t="shared" si="3"/>
        <v>0</v>
      </c>
    </row>
    <row r="72" spans="1:12" x14ac:dyDescent="0.35">
      <c r="A72" t="s">
        <v>15</v>
      </c>
      <c r="B72" s="65">
        <v>50</v>
      </c>
      <c r="C72" s="87"/>
      <c r="D72" s="28"/>
      <c r="E72" s="44">
        <v>1</v>
      </c>
      <c r="F72" s="45"/>
      <c r="G72" s="45">
        <f t="shared" si="5"/>
        <v>0</v>
      </c>
      <c r="H72" s="76" t="s">
        <v>38</v>
      </c>
      <c r="I72" s="41" t="s">
        <v>24</v>
      </c>
      <c r="J72" s="42">
        <v>0.15</v>
      </c>
      <c r="K72" s="42"/>
      <c r="L72" s="43">
        <f t="shared" si="3"/>
        <v>0</v>
      </c>
    </row>
    <row r="73" spans="1:12" ht="20" x14ac:dyDescent="0.35">
      <c r="A73" t="s">
        <v>15</v>
      </c>
      <c r="B73" s="65">
        <v>51</v>
      </c>
      <c r="C73" s="87" t="s">
        <v>39</v>
      </c>
      <c r="D73" s="28" t="s">
        <v>40</v>
      </c>
      <c r="E73" s="44">
        <v>29</v>
      </c>
      <c r="F73" s="45"/>
      <c r="G73" s="45">
        <f t="shared" si="5"/>
        <v>0</v>
      </c>
      <c r="H73" s="76" t="s">
        <v>41</v>
      </c>
      <c r="I73" s="41" t="s">
        <v>40</v>
      </c>
      <c r="J73" s="42">
        <v>29</v>
      </c>
      <c r="K73" s="42"/>
      <c r="L73" s="43">
        <f t="shared" si="3"/>
        <v>0</v>
      </c>
    </row>
    <row r="74" spans="1:12" x14ac:dyDescent="0.35">
      <c r="A74" t="s">
        <v>15</v>
      </c>
      <c r="B74" s="65">
        <v>52</v>
      </c>
      <c r="C74" s="88" t="s">
        <v>23</v>
      </c>
      <c r="D74" s="78" t="s">
        <v>24</v>
      </c>
      <c r="E74" s="79">
        <f>225*1.7*0.6*1.05</f>
        <v>240.97500000000002</v>
      </c>
      <c r="F74" s="80"/>
      <c r="G74" s="45">
        <f t="shared" si="5"/>
        <v>0</v>
      </c>
      <c r="H74" s="82" t="s">
        <v>74</v>
      </c>
      <c r="I74" s="41" t="s">
        <v>26</v>
      </c>
      <c r="J74" s="42">
        <v>1</v>
      </c>
      <c r="K74" s="42"/>
      <c r="L74" s="43">
        <f>K74*J74</f>
        <v>0</v>
      </c>
    </row>
    <row r="75" spans="1:12" x14ac:dyDescent="0.35">
      <c r="A75" t="s">
        <v>61</v>
      </c>
      <c r="B75" s="65">
        <v>53</v>
      </c>
      <c r="C75" s="88" t="s">
        <v>44</v>
      </c>
      <c r="D75" s="78" t="s">
        <v>24</v>
      </c>
      <c r="E75" s="79">
        <f>2*1.1*1.1*3.14</f>
        <v>7.5988000000000016</v>
      </c>
      <c r="F75" s="80"/>
      <c r="G75" s="45">
        <f t="shared" si="5"/>
        <v>0</v>
      </c>
      <c r="H75" s="76"/>
      <c r="I75" s="41"/>
      <c r="J75" s="42"/>
      <c r="K75" s="42"/>
      <c r="L75" s="43"/>
    </row>
    <row r="76" spans="1:12" x14ac:dyDescent="0.35">
      <c r="A76" t="s">
        <v>61</v>
      </c>
      <c r="B76" s="65">
        <v>54</v>
      </c>
      <c r="C76" s="77" t="s">
        <v>27</v>
      </c>
      <c r="D76" s="78" t="s">
        <v>28</v>
      </c>
      <c r="E76" s="79">
        <v>1</v>
      </c>
      <c r="F76" s="80"/>
      <c r="G76" s="45">
        <f t="shared" si="5"/>
        <v>0</v>
      </c>
      <c r="H76" s="82"/>
      <c r="I76" s="41"/>
      <c r="J76" s="42"/>
      <c r="K76" s="42"/>
      <c r="L76" s="43"/>
    </row>
    <row r="77" spans="1:12" x14ac:dyDescent="0.35">
      <c r="A77" t="s">
        <v>61</v>
      </c>
      <c r="B77" s="65">
        <v>55</v>
      </c>
      <c r="C77" s="88" t="s">
        <v>75</v>
      </c>
      <c r="D77" s="78" t="s">
        <v>24</v>
      </c>
      <c r="E77" s="79">
        <f>E74-(155+70)*3.14*110/2/1000*110/2/1000+E75-1.75*0.75*0.75*3.14</f>
        <v>243.34570000000005</v>
      </c>
      <c r="F77" s="80"/>
      <c r="G77" s="45">
        <f t="shared" si="5"/>
        <v>0</v>
      </c>
      <c r="H77" s="76"/>
      <c r="I77" s="41"/>
      <c r="J77" s="42"/>
      <c r="K77" s="42"/>
      <c r="L77" s="43"/>
    </row>
    <row r="78" spans="1:12" x14ac:dyDescent="0.35">
      <c r="A78" t="s">
        <v>61</v>
      </c>
      <c r="B78" s="65">
        <v>56</v>
      </c>
      <c r="C78" s="88" t="s">
        <v>45</v>
      </c>
      <c r="D78" s="78" t="s">
        <v>28</v>
      </c>
      <c r="E78" s="79">
        <v>1</v>
      </c>
      <c r="F78" s="80"/>
      <c r="G78" s="45">
        <f t="shared" si="5"/>
        <v>0</v>
      </c>
      <c r="H78" s="76"/>
      <c r="I78" s="41"/>
      <c r="J78" s="42"/>
      <c r="K78" s="42"/>
      <c r="L78" s="43"/>
    </row>
    <row r="79" spans="1:12" x14ac:dyDescent="0.35">
      <c r="A79" t="s">
        <v>61</v>
      </c>
      <c r="B79" s="65">
        <v>57</v>
      </c>
      <c r="C79" s="88" t="s">
        <v>46</v>
      </c>
      <c r="D79" s="78" t="s">
        <v>28</v>
      </c>
      <c r="E79" s="79">
        <v>1</v>
      </c>
      <c r="F79" s="80"/>
      <c r="G79" s="45">
        <f t="shared" si="5"/>
        <v>0</v>
      </c>
      <c r="H79" s="76"/>
      <c r="I79" s="41"/>
      <c r="J79" s="42"/>
      <c r="K79" s="42"/>
      <c r="L79" s="43"/>
    </row>
    <row r="80" spans="1:12" x14ac:dyDescent="0.35">
      <c r="A80" t="s">
        <v>57</v>
      </c>
      <c r="B80" s="65">
        <v>58</v>
      </c>
      <c r="C80" s="83" t="s">
        <v>30</v>
      </c>
      <c r="D80" s="84"/>
      <c r="E80" s="85"/>
      <c r="F80" s="80"/>
      <c r="G80" s="45"/>
      <c r="H80" s="81"/>
      <c r="I80" s="84"/>
      <c r="J80" s="85"/>
      <c r="K80" s="85"/>
      <c r="L80" s="86"/>
    </row>
    <row r="81" spans="1:12" ht="28.75" customHeight="1" x14ac:dyDescent="0.35">
      <c r="A81" t="s">
        <v>57</v>
      </c>
      <c r="B81" s="65">
        <v>59</v>
      </c>
      <c r="C81" s="75" t="s">
        <v>17</v>
      </c>
      <c r="D81" s="78" t="s">
        <v>62</v>
      </c>
      <c r="E81" s="85">
        <v>26</v>
      </c>
      <c r="F81" s="80"/>
      <c r="G81" s="45">
        <f t="shared" ref="G81:G87" si="6">F81*E81</f>
        <v>0</v>
      </c>
      <c r="H81" s="81" t="s">
        <v>76</v>
      </c>
      <c r="I81" s="84" t="s">
        <v>18</v>
      </c>
      <c r="J81" s="85">
        <v>26</v>
      </c>
      <c r="K81" s="85"/>
      <c r="L81" s="43">
        <f t="shared" ref="L81:L87" si="7">K81*J81</f>
        <v>0</v>
      </c>
    </row>
    <row r="82" spans="1:12" ht="33" customHeight="1" x14ac:dyDescent="0.35">
      <c r="A82" t="s">
        <v>57</v>
      </c>
      <c r="B82" s="65">
        <v>60</v>
      </c>
      <c r="C82" s="77"/>
      <c r="D82" s="78" t="s">
        <v>62</v>
      </c>
      <c r="E82" s="85">
        <v>6</v>
      </c>
      <c r="F82" s="80"/>
      <c r="G82" s="45">
        <f t="shared" si="6"/>
        <v>0</v>
      </c>
      <c r="H82" s="81" t="s">
        <v>77</v>
      </c>
      <c r="I82" s="84" t="s">
        <v>18</v>
      </c>
      <c r="J82" s="85">
        <v>6</v>
      </c>
      <c r="K82" s="85"/>
      <c r="L82" s="43">
        <f t="shared" si="7"/>
        <v>0</v>
      </c>
    </row>
    <row r="83" spans="1:12" ht="28.25" customHeight="1" x14ac:dyDescent="0.35">
      <c r="A83" t="s">
        <v>57</v>
      </c>
      <c r="B83" s="65">
        <v>61</v>
      </c>
      <c r="C83" s="77"/>
      <c r="D83" s="78" t="s">
        <v>62</v>
      </c>
      <c r="E83" s="85">
        <v>74</v>
      </c>
      <c r="F83" s="80"/>
      <c r="G83" s="45">
        <f t="shared" si="6"/>
        <v>0</v>
      </c>
      <c r="H83" s="81" t="s">
        <v>78</v>
      </c>
      <c r="I83" s="84" t="s">
        <v>18</v>
      </c>
      <c r="J83" s="85">
        <v>74</v>
      </c>
      <c r="K83" s="85"/>
      <c r="L83" s="43">
        <f t="shared" si="7"/>
        <v>0</v>
      </c>
    </row>
    <row r="84" spans="1:12" ht="36" customHeight="1" x14ac:dyDescent="0.35">
      <c r="A84" t="s">
        <v>57</v>
      </c>
      <c r="B84" s="65">
        <v>62</v>
      </c>
      <c r="C84" s="77"/>
      <c r="D84" s="78" t="s">
        <v>62</v>
      </c>
      <c r="E84" s="85">
        <v>2</v>
      </c>
      <c r="F84" s="80"/>
      <c r="G84" s="45">
        <f t="shared" si="6"/>
        <v>0</v>
      </c>
      <c r="H84" s="81" t="s">
        <v>63</v>
      </c>
      <c r="I84" s="84" t="s">
        <v>18</v>
      </c>
      <c r="J84" s="85">
        <v>2</v>
      </c>
      <c r="K84" s="85"/>
      <c r="L84" s="43">
        <f t="shared" si="7"/>
        <v>0</v>
      </c>
    </row>
    <row r="85" spans="1:12" x14ac:dyDescent="0.35">
      <c r="A85" t="s">
        <v>57</v>
      </c>
      <c r="B85" s="65">
        <v>63</v>
      </c>
      <c r="C85" s="77"/>
      <c r="D85" s="78" t="s">
        <v>62</v>
      </c>
      <c r="E85" s="85">
        <v>7</v>
      </c>
      <c r="F85" s="80"/>
      <c r="G85" s="45">
        <f t="shared" si="6"/>
        <v>0</v>
      </c>
      <c r="H85" s="81" t="s">
        <v>42</v>
      </c>
      <c r="I85" s="84" t="s">
        <v>18</v>
      </c>
      <c r="J85" s="85">
        <v>7</v>
      </c>
      <c r="K85" s="85"/>
      <c r="L85" s="43">
        <f t="shared" si="7"/>
        <v>0</v>
      </c>
    </row>
    <row r="86" spans="1:12" x14ac:dyDescent="0.35">
      <c r="A86" t="s">
        <v>57</v>
      </c>
      <c r="B86" s="65">
        <v>64</v>
      </c>
      <c r="C86" s="77"/>
      <c r="D86" s="78" t="s">
        <v>62</v>
      </c>
      <c r="E86" s="85">
        <v>1</v>
      </c>
      <c r="F86" s="80"/>
      <c r="G86" s="45">
        <f t="shared" si="6"/>
        <v>0</v>
      </c>
      <c r="H86" s="81" t="s">
        <v>43</v>
      </c>
      <c r="I86" s="84" t="s">
        <v>21</v>
      </c>
      <c r="J86" s="85">
        <v>1</v>
      </c>
      <c r="K86" s="85"/>
      <c r="L86" s="43">
        <f t="shared" si="7"/>
        <v>0</v>
      </c>
    </row>
    <row r="87" spans="1:12" x14ac:dyDescent="0.35">
      <c r="A87" t="s">
        <v>57</v>
      </c>
      <c r="B87" s="65">
        <v>65</v>
      </c>
      <c r="C87" s="77"/>
      <c r="D87" s="84"/>
      <c r="E87" s="85">
        <v>27</v>
      </c>
      <c r="F87" s="80"/>
      <c r="G87" s="45">
        <f t="shared" si="6"/>
        <v>0</v>
      </c>
      <c r="H87" s="81" t="s">
        <v>79</v>
      </c>
      <c r="I87" s="84" t="s">
        <v>21</v>
      </c>
      <c r="J87" s="100">
        <v>0</v>
      </c>
      <c r="K87" s="100"/>
      <c r="L87" s="103">
        <f t="shared" si="7"/>
        <v>0</v>
      </c>
    </row>
    <row r="88" spans="1:12" x14ac:dyDescent="0.35">
      <c r="A88" t="s">
        <v>57</v>
      </c>
      <c r="B88" s="65">
        <v>66</v>
      </c>
      <c r="C88" s="87" t="s">
        <v>31</v>
      </c>
      <c r="D88" s="28" t="s">
        <v>21</v>
      </c>
      <c r="E88" s="85"/>
      <c r="F88" s="45"/>
      <c r="G88" s="45"/>
      <c r="H88" s="81" t="s">
        <v>32</v>
      </c>
      <c r="I88" s="84"/>
      <c r="J88" s="85"/>
      <c r="K88" s="85"/>
      <c r="L88" s="86"/>
    </row>
    <row r="89" spans="1:12" x14ac:dyDescent="0.35">
      <c r="A89" t="s">
        <v>57</v>
      </c>
      <c r="B89" s="65">
        <v>67</v>
      </c>
      <c r="C89" s="77"/>
      <c r="D89" s="84"/>
      <c r="E89" s="85">
        <v>8</v>
      </c>
      <c r="F89" s="80"/>
      <c r="G89" s="45">
        <f t="shared" ref="G89:G103" si="8">F89*E89</f>
        <v>0</v>
      </c>
      <c r="H89" s="81" t="s">
        <v>33</v>
      </c>
      <c r="I89" s="84" t="s">
        <v>21</v>
      </c>
      <c r="J89" s="85">
        <v>8</v>
      </c>
      <c r="K89" s="85"/>
      <c r="L89" s="86">
        <f t="shared" ref="L89:L130" si="9">K89*J89</f>
        <v>0</v>
      </c>
    </row>
    <row r="90" spans="1:12" x14ac:dyDescent="0.35">
      <c r="A90" t="s">
        <v>57</v>
      </c>
      <c r="B90" s="65">
        <v>68</v>
      </c>
      <c r="C90" s="77"/>
      <c r="D90" s="84"/>
      <c r="E90" s="85">
        <v>8</v>
      </c>
      <c r="F90" s="80"/>
      <c r="G90" s="45">
        <f t="shared" si="8"/>
        <v>0</v>
      </c>
      <c r="H90" s="81" t="s">
        <v>80</v>
      </c>
      <c r="I90" s="84" t="s">
        <v>21</v>
      </c>
      <c r="J90" s="85">
        <v>7</v>
      </c>
      <c r="K90" s="85"/>
      <c r="L90" s="86">
        <f t="shared" si="9"/>
        <v>0</v>
      </c>
    </row>
    <row r="91" spans="1:12" x14ac:dyDescent="0.35">
      <c r="A91" t="s">
        <v>57</v>
      </c>
      <c r="B91" s="65">
        <v>69</v>
      </c>
      <c r="C91" s="77"/>
      <c r="D91" s="84"/>
      <c r="E91" s="85">
        <v>3</v>
      </c>
      <c r="F91" s="80"/>
      <c r="G91" s="45">
        <f t="shared" si="8"/>
        <v>0</v>
      </c>
      <c r="H91" s="81" t="s">
        <v>34</v>
      </c>
      <c r="I91" s="84" t="s">
        <v>21</v>
      </c>
      <c r="J91" s="85">
        <v>3</v>
      </c>
      <c r="K91" s="85"/>
      <c r="L91" s="86">
        <f t="shared" si="9"/>
        <v>0</v>
      </c>
    </row>
    <row r="92" spans="1:12" x14ac:dyDescent="0.35">
      <c r="A92" t="s">
        <v>57</v>
      </c>
      <c r="B92" s="65">
        <v>70</v>
      </c>
      <c r="C92" s="77"/>
      <c r="D92" s="84"/>
      <c r="E92" s="85">
        <v>8</v>
      </c>
      <c r="F92" s="80"/>
      <c r="G92" s="45">
        <f t="shared" si="8"/>
        <v>0</v>
      </c>
      <c r="H92" s="81" t="s">
        <v>35</v>
      </c>
      <c r="I92" s="84" t="s">
        <v>21</v>
      </c>
      <c r="J92" s="85">
        <v>8</v>
      </c>
      <c r="K92" s="85"/>
      <c r="L92" s="86">
        <f t="shared" si="9"/>
        <v>0</v>
      </c>
    </row>
    <row r="93" spans="1:12" x14ac:dyDescent="0.35">
      <c r="A93" t="s">
        <v>57</v>
      </c>
      <c r="B93" s="65">
        <v>71</v>
      </c>
      <c r="C93" s="77"/>
      <c r="D93" s="84"/>
      <c r="E93" s="85">
        <v>8</v>
      </c>
      <c r="F93" s="80"/>
      <c r="G93" s="45">
        <f t="shared" si="8"/>
        <v>0</v>
      </c>
      <c r="H93" s="81" t="s">
        <v>36</v>
      </c>
      <c r="I93" s="84" t="s">
        <v>21</v>
      </c>
      <c r="J93" s="85">
        <v>8</v>
      </c>
      <c r="K93" s="85"/>
      <c r="L93" s="86">
        <f t="shared" si="9"/>
        <v>0</v>
      </c>
    </row>
    <row r="94" spans="1:12" x14ac:dyDescent="0.35">
      <c r="A94" t="s">
        <v>57</v>
      </c>
      <c r="B94" s="65">
        <v>72</v>
      </c>
      <c r="C94" s="77"/>
      <c r="D94" s="84"/>
      <c r="E94" s="85">
        <v>4</v>
      </c>
      <c r="F94" s="80"/>
      <c r="G94" s="45">
        <f t="shared" si="8"/>
        <v>0</v>
      </c>
      <c r="H94" s="81" t="s">
        <v>37</v>
      </c>
      <c r="I94" s="84" t="s">
        <v>21</v>
      </c>
      <c r="J94" s="85">
        <v>4</v>
      </c>
      <c r="K94" s="85"/>
      <c r="L94" s="86">
        <f t="shared" si="9"/>
        <v>0</v>
      </c>
    </row>
    <row r="95" spans="1:12" x14ac:dyDescent="0.35">
      <c r="A95" t="s">
        <v>57</v>
      </c>
      <c r="B95" s="65">
        <v>73</v>
      </c>
      <c r="C95" s="77"/>
      <c r="D95" s="84"/>
      <c r="E95" s="85">
        <v>1</v>
      </c>
      <c r="F95" s="80"/>
      <c r="G95" s="45">
        <f t="shared" si="8"/>
        <v>0</v>
      </c>
      <c r="H95" s="81" t="s">
        <v>81</v>
      </c>
      <c r="I95" s="84" t="s">
        <v>21</v>
      </c>
      <c r="J95" s="85">
        <v>1</v>
      </c>
      <c r="K95" s="85"/>
      <c r="L95" s="86">
        <f t="shared" si="9"/>
        <v>0</v>
      </c>
    </row>
    <row r="96" spans="1:12" x14ac:dyDescent="0.35">
      <c r="A96" t="s">
        <v>57</v>
      </c>
      <c r="B96" s="65">
        <v>74</v>
      </c>
      <c r="C96" s="77" t="s">
        <v>82</v>
      </c>
      <c r="D96" s="84"/>
      <c r="E96" s="85">
        <v>1</v>
      </c>
      <c r="F96" s="80"/>
      <c r="G96" s="45">
        <f t="shared" si="8"/>
        <v>0</v>
      </c>
      <c r="H96" s="81" t="s">
        <v>38</v>
      </c>
      <c r="I96" s="41" t="s">
        <v>24</v>
      </c>
      <c r="J96" s="42">
        <v>1</v>
      </c>
      <c r="K96" s="42"/>
      <c r="L96" s="43">
        <f t="shared" si="9"/>
        <v>0</v>
      </c>
    </row>
    <row r="97" spans="1:12" ht="21.5" x14ac:dyDescent="0.35">
      <c r="A97" t="s">
        <v>57</v>
      </c>
      <c r="B97" s="65">
        <v>75</v>
      </c>
      <c r="C97" s="87" t="s">
        <v>39</v>
      </c>
      <c r="D97" s="28" t="s">
        <v>40</v>
      </c>
      <c r="E97" s="44">
        <v>9.1999999999999993</v>
      </c>
      <c r="F97" s="45"/>
      <c r="G97" s="45">
        <f t="shared" si="8"/>
        <v>0</v>
      </c>
      <c r="H97" s="81" t="s">
        <v>41</v>
      </c>
      <c r="I97" s="41" t="s">
        <v>40</v>
      </c>
      <c r="J97" s="42">
        <v>9.1999999999999993</v>
      </c>
      <c r="K97" s="42"/>
      <c r="L97" s="43">
        <f t="shared" si="9"/>
        <v>0</v>
      </c>
    </row>
    <row r="98" spans="1:12" x14ac:dyDescent="0.35">
      <c r="A98" t="s">
        <v>57</v>
      </c>
      <c r="B98" s="65">
        <v>76</v>
      </c>
      <c r="C98" s="88" t="s">
        <v>23</v>
      </c>
      <c r="D98" s="78" t="s">
        <v>24</v>
      </c>
      <c r="E98" s="79">
        <f>115*1.7*0.7*1.05</f>
        <v>143.6925</v>
      </c>
      <c r="F98" s="80"/>
      <c r="G98" s="45">
        <f t="shared" si="8"/>
        <v>0</v>
      </c>
      <c r="H98" s="81"/>
      <c r="I98" s="41"/>
      <c r="J98" s="42"/>
      <c r="K98" s="42"/>
      <c r="L98" s="43"/>
    </row>
    <row r="99" spans="1:12" x14ac:dyDescent="0.35">
      <c r="A99" t="s">
        <v>57</v>
      </c>
      <c r="B99" s="65">
        <v>77</v>
      </c>
      <c r="C99" s="77" t="s">
        <v>27</v>
      </c>
      <c r="D99" s="78" t="s">
        <v>28</v>
      </c>
      <c r="E99" s="79">
        <v>1</v>
      </c>
      <c r="F99" s="80"/>
      <c r="G99" s="45">
        <f t="shared" si="8"/>
        <v>0</v>
      </c>
      <c r="H99" s="82"/>
      <c r="I99" s="41"/>
      <c r="J99" s="42"/>
      <c r="K99" s="42"/>
      <c r="L99" s="43"/>
    </row>
    <row r="100" spans="1:12" x14ac:dyDescent="0.35">
      <c r="A100" t="s">
        <v>57</v>
      </c>
      <c r="B100" s="65">
        <v>78</v>
      </c>
      <c r="C100" s="88" t="s">
        <v>44</v>
      </c>
      <c r="D100" s="78" t="s">
        <v>24</v>
      </c>
      <c r="E100" s="79">
        <f>2*1*1*3.14</f>
        <v>6.28</v>
      </c>
      <c r="F100" s="80"/>
      <c r="G100" s="45">
        <f t="shared" si="8"/>
        <v>0</v>
      </c>
      <c r="H100" s="81"/>
      <c r="I100" s="41"/>
      <c r="J100" s="42"/>
      <c r="K100" s="42"/>
      <c r="L100" s="43"/>
    </row>
    <row r="101" spans="1:12" x14ac:dyDescent="0.35">
      <c r="A101" t="s">
        <v>57</v>
      </c>
      <c r="B101" s="65">
        <v>79</v>
      </c>
      <c r="C101" s="88" t="s">
        <v>75</v>
      </c>
      <c r="D101" s="78" t="s">
        <v>24</v>
      </c>
      <c r="E101" s="79">
        <f>E98-(115)*3.14*315/2/1000*315/2/1000+E100-1.75*0.5*0.5*3.14</f>
        <v>139.64121312500001</v>
      </c>
      <c r="F101" s="80"/>
      <c r="G101" s="45">
        <f t="shared" si="8"/>
        <v>0</v>
      </c>
      <c r="H101" s="81"/>
      <c r="I101" s="41"/>
      <c r="J101" s="42"/>
      <c r="K101" s="42"/>
      <c r="L101" s="43"/>
    </row>
    <row r="102" spans="1:12" x14ac:dyDescent="0.35">
      <c r="A102" t="s">
        <v>57</v>
      </c>
      <c r="B102" s="65">
        <v>80</v>
      </c>
      <c r="C102" s="88" t="s">
        <v>45</v>
      </c>
      <c r="D102" s="78" t="s">
        <v>28</v>
      </c>
      <c r="E102" s="79">
        <v>1</v>
      </c>
      <c r="F102" s="80"/>
      <c r="G102" s="45">
        <f t="shared" si="8"/>
        <v>0</v>
      </c>
      <c r="H102" s="81"/>
      <c r="I102" s="41"/>
      <c r="J102" s="42"/>
      <c r="K102" s="42"/>
      <c r="L102" s="43"/>
    </row>
    <row r="103" spans="1:12" x14ac:dyDescent="0.35">
      <c r="A103" t="s">
        <v>57</v>
      </c>
      <c r="B103" s="65">
        <v>81</v>
      </c>
      <c r="C103" s="88" t="s">
        <v>46</v>
      </c>
      <c r="D103" s="78" t="s">
        <v>28</v>
      </c>
      <c r="E103" s="79">
        <v>1</v>
      </c>
      <c r="F103" s="80"/>
      <c r="G103" s="45">
        <f t="shared" si="8"/>
        <v>0</v>
      </c>
      <c r="H103" s="81"/>
      <c r="I103" s="41"/>
      <c r="J103" s="42"/>
      <c r="K103" s="42"/>
      <c r="L103" s="43"/>
    </row>
    <row r="104" spans="1:12" x14ac:dyDescent="0.35">
      <c r="A104" t="s">
        <v>57</v>
      </c>
      <c r="B104" s="65">
        <v>82</v>
      </c>
      <c r="C104" s="104"/>
      <c r="D104" s="78"/>
      <c r="E104" s="79"/>
      <c r="F104" s="80"/>
      <c r="G104" s="45"/>
      <c r="H104" s="81"/>
      <c r="I104" s="41"/>
      <c r="J104" s="42"/>
      <c r="K104" s="42"/>
      <c r="L104" s="43"/>
    </row>
    <row r="105" spans="1:12" ht="22.75" customHeight="1" x14ac:dyDescent="0.35">
      <c r="A105" t="s">
        <v>15</v>
      </c>
      <c r="B105" s="65">
        <v>83</v>
      </c>
      <c r="C105" s="83" t="s">
        <v>83</v>
      </c>
      <c r="D105" s="84"/>
      <c r="E105" s="85"/>
      <c r="F105" s="80"/>
      <c r="G105" s="80"/>
      <c r="H105" s="81"/>
      <c r="I105" s="84"/>
      <c r="J105" s="85"/>
      <c r="K105" s="85"/>
      <c r="L105" s="86"/>
    </row>
    <row r="106" spans="1:12" ht="21.5" x14ac:dyDescent="0.35">
      <c r="A106" t="s">
        <v>15</v>
      </c>
      <c r="B106" s="65">
        <v>84</v>
      </c>
      <c r="C106" s="77" t="s">
        <v>84</v>
      </c>
      <c r="D106" s="84" t="s">
        <v>26</v>
      </c>
      <c r="E106" s="85">
        <v>1</v>
      </c>
      <c r="F106" s="80"/>
      <c r="G106" s="45">
        <f>F106*E106</f>
        <v>0</v>
      </c>
      <c r="H106" s="81" t="s">
        <v>85</v>
      </c>
      <c r="I106" s="41" t="s">
        <v>26</v>
      </c>
      <c r="J106" s="42">
        <v>1</v>
      </c>
      <c r="K106" s="42"/>
      <c r="L106" s="43">
        <f t="shared" si="9"/>
        <v>0</v>
      </c>
    </row>
    <row r="107" spans="1:12" x14ac:dyDescent="0.35">
      <c r="A107" t="s">
        <v>15</v>
      </c>
      <c r="B107" s="65">
        <v>85</v>
      </c>
      <c r="C107" s="75" t="s">
        <v>17</v>
      </c>
      <c r="D107" s="28" t="s">
        <v>18</v>
      </c>
      <c r="E107" s="44">
        <v>42</v>
      </c>
      <c r="F107" s="45"/>
      <c r="G107" s="45">
        <f>F107*E107</f>
        <v>0</v>
      </c>
      <c r="H107" s="81" t="s">
        <v>86</v>
      </c>
      <c r="I107" s="41" t="s">
        <v>18</v>
      </c>
      <c r="J107" s="42">
        <v>42</v>
      </c>
      <c r="K107" s="42"/>
      <c r="L107" s="43">
        <f t="shared" si="9"/>
        <v>0</v>
      </c>
    </row>
    <row r="108" spans="1:12" x14ac:dyDescent="0.35">
      <c r="A108" t="s">
        <v>15</v>
      </c>
      <c r="B108" s="65">
        <v>86</v>
      </c>
      <c r="C108" s="88" t="s">
        <v>23</v>
      </c>
      <c r="D108" s="78" t="s">
        <v>24</v>
      </c>
      <c r="E108" s="79">
        <f>42*1.7*0.5*1.05</f>
        <v>37.484999999999999</v>
      </c>
      <c r="F108" s="80"/>
      <c r="G108" s="45">
        <f>F108*E108</f>
        <v>0</v>
      </c>
      <c r="H108" s="81" t="s">
        <v>25</v>
      </c>
      <c r="I108" s="41" t="s">
        <v>26</v>
      </c>
      <c r="J108" s="42">
        <v>1</v>
      </c>
      <c r="K108" s="42"/>
      <c r="L108" s="43">
        <f t="shared" si="9"/>
        <v>0</v>
      </c>
    </row>
    <row r="109" spans="1:12" x14ac:dyDescent="0.35">
      <c r="A109" t="s">
        <v>15</v>
      </c>
      <c r="B109" s="65">
        <v>87</v>
      </c>
      <c r="C109" s="88" t="s">
        <v>75</v>
      </c>
      <c r="D109" s="78" t="s">
        <v>24</v>
      </c>
      <c r="E109" s="79">
        <f>E108-(42)*3.14*110/2/1000*110/2/1000</f>
        <v>37.086063000000003</v>
      </c>
      <c r="F109" s="80"/>
      <c r="G109" s="45">
        <f>F109*E109</f>
        <v>0</v>
      </c>
      <c r="H109" s="81"/>
      <c r="I109" s="41"/>
      <c r="J109" s="42"/>
      <c r="K109" s="42"/>
      <c r="L109" s="43"/>
    </row>
    <row r="110" spans="1:12" x14ac:dyDescent="0.35">
      <c r="A110" t="s">
        <v>15</v>
      </c>
      <c r="B110" s="65">
        <v>88</v>
      </c>
      <c r="C110" s="83" t="s">
        <v>87</v>
      </c>
      <c r="D110" s="84"/>
      <c r="E110" s="85"/>
      <c r="F110" s="80"/>
      <c r="G110" s="80"/>
      <c r="H110" s="81"/>
      <c r="I110" s="84"/>
      <c r="J110" s="85"/>
      <c r="K110" s="85"/>
      <c r="L110" s="86"/>
    </row>
    <row r="111" spans="1:12" ht="21.5" x14ac:dyDescent="0.35">
      <c r="A111" t="s">
        <v>15</v>
      </c>
      <c r="B111" s="65">
        <v>89</v>
      </c>
      <c r="C111" s="77" t="s">
        <v>88</v>
      </c>
      <c r="D111" s="84" t="s">
        <v>21</v>
      </c>
      <c r="E111" s="42">
        <v>4</v>
      </c>
      <c r="F111" s="80"/>
      <c r="G111" s="80">
        <f>E111*F111</f>
        <v>0</v>
      </c>
      <c r="H111" s="81" t="s">
        <v>89</v>
      </c>
      <c r="I111" s="41" t="s">
        <v>21</v>
      </c>
      <c r="J111" s="42">
        <v>4</v>
      </c>
      <c r="K111" s="42"/>
      <c r="L111" s="43">
        <f t="shared" si="9"/>
        <v>0</v>
      </c>
    </row>
    <row r="112" spans="1:12" ht="21.5" x14ac:dyDescent="0.35">
      <c r="A112" t="s">
        <v>15</v>
      </c>
      <c r="B112" s="65">
        <v>90</v>
      </c>
      <c r="C112" s="77"/>
      <c r="D112" s="84"/>
      <c r="E112" s="85"/>
      <c r="F112" s="80"/>
      <c r="G112" s="80"/>
      <c r="H112" s="81" t="s">
        <v>90</v>
      </c>
      <c r="I112" s="41" t="s">
        <v>21</v>
      </c>
      <c r="J112" s="42">
        <v>4</v>
      </c>
      <c r="K112" s="42"/>
      <c r="L112" s="43">
        <f t="shared" si="9"/>
        <v>0</v>
      </c>
    </row>
    <row r="113" spans="1:21" ht="33" customHeight="1" x14ac:dyDescent="0.35">
      <c r="A113" t="s">
        <v>91</v>
      </c>
      <c r="B113" s="65">
        <v>91</v>
      </c>
      <c r="C113" s="77" t="s">
        <v>92</v>
      </c>
      <c r="D113" s="41" t="s">
        <v>21</v>
      </c>
      <c r="E113" s="42">
        <v>3</v>
      </c>
      <c r="F113" s="45"/>
      <c r="G113" s="45">
        <f t="shared" ref="G113:G131" si="10">E113*F113</f>
        <v>0</v>
      </c>
      <c r="H113" s="41" t="s">
        <v>93</v>
      </c>
      <c r="I113" s="41" t="s">
        <v>26</v>
      </c>
      <c r="J113" s="45">
        <v>3</v>
      </c>
      <c r="K113" s="45"/>
      <c r="L113" s="105">
        <f t="shared" si="9"/>
        <v>0</v>
      </c>
      <c r="M113" s="106"/>
      <c r="N113" s="106"/>
      <c r="O113" s="106"/>
      <c r="P113" s="106"/>
      <c r="Q113" s="106"/>
      <c r="R113" s="106"/>
      <c r="S113" s="106"/>
      <c r="T113" s="106"/>
      <c r="U113" s="106"/>
    </row>
    <row r="114" spans="1:21" ht="24" customHeight="1" x14ac:dyDescent="0.35">
      <c r="A114" t="s">
        <v>91</v>
      </c>
      <c r="B114" s="65"/>
      <c r="C114" s="87" t="s">
        <v>31</v>
      </c>
      <c r="D114" s="28" t="s">
        <v>21</v>
      </c>
      <c r="E114" s="44">
        <v>3</v>
      </c>
      <c r="F114" s="45"/>
      <c r="G114" s="45"/>
      <c r="H114" s="76" t="s">
        <v>94</v>
      </c>
      <c r="I114" s="41" t="s">
        <v>21</v>
      </c>
      <c r="J114" s="42">
        <v>1</v>
      </c>
      <c r="K114" s="42"/>
      <c r="L114" s="43">
        <f t="shared" si="9"/>
        <v>0</v>
      </c>
      <c r="M114" s="106"/>
      <c r="N114" s="106"/>
      <c r="O114" s="106"/>
      <c r="P114" s="106"/>
      <c r="Q114" s="106"/>
      <c r="R114" s="106"/>
      <c r="S114" s="106"/>
      <c r="T114" s="106"/>
      <c r="U114" s="106"/>
    </row>
    <row r="115" spans="1:21" ht="23.4" customHeight="1" x14ac:dyDescent="0.35">
      <c r="A115" t="s">
        <v>91</v>
      </c>
      <c r="B115" s="65"/>
      <c r="C115" s="87"/>
      <c r="D115" s="28"/>
      <c r="E115" s="42">
        <v>3</v>
      </c>
      <c r="F115" s="45"/>
      <c r="G115" s="45">
        <f t="shared" ref="G115:G121" si="11">F115*E115</f>
        <v>0</v>
      </c>
      <c r="H115" s="76" t="s">
        <v>95</v>
      </c>
      <c r="I115" s="41" t="s">
        <v>21</v>
      </c>
      <c r="J115" s="42">
        <v>2</v>
      </c>
      <c r="K115" s="42"/>
      <c r="L115" s="43">
        <f t="shared" si="9"/>
        <v>0</v>
      </c>
      <c r="M115" s="106"/>
      <c r="N115" s="106"/>
      <c r="O115" s="106"/>
      <c r="P115" s="106"/>
      <c r="Q115" s="106"/>
      <c r="R115" s="106"/>
      <c r="S115" s="106"/>
      <c r="T115" s="106"/>
      <c r="U115" s="106"/>
    </row>
    <row r="116" spans="1:21" ht="15" customHeight="1" x14ac:dyDescent="0.35">
      <c r="A116" t="s">
        <v>91</v>
      </c>
      <c r="B116" s="65"/>
      <c r="C116" s="87"/>
      <c r="D116" s="28"/>
      <c r="E116" s="42">
        <v>3</v>
      </c>
      <c r="F116" s="45"/>
      <c r="G116" s="45">
        <f t="shared" si="11"/>
        <v>0</v>
      </c>
      <c r="H116" s="76" t="s">
        <v>96</v>
      </c>
      <c r="I116" s="41" t="s">
        <v>21</v>
      </c>
      <c r="J116" s="42">
        <v>6</v>
      </c>
      <c r="K116" s="42"/>
      <c r="L116" s="43">
        <f t="shared" si="9"/>
        <v>0</v>
      </c>
      <c r="M116" s="106"/>
      <c r="N116" s="106"/>
      <c r="O116" s="106"/>
      <c r="P116" s="106"/>
      <c r="Q116" s="106"/>
      <c r="R116" s="106"/>
      <c r="S116" s="106"/>
      <c r="T116" s="106"/>
      <c r="U116" s="106"/>
    </row>
    <row r="117" spans="1:21" ht="15.65" customHeight="1" x14ac:dyDescent="0.35">
      <c r="A117" t="s">
        <v>91</v>
      </c>
      <c r="B117" s="65"/>
      <c r="C117" s="87"/>
      <c r="D117" s="28"/>
      <c r="E117" s="42">
        <v>3</v>
      </c>
      <c r="F117" s="45"/>
      <c r="G117" s="45">
        <f t="shared" si="11"/>
        <v>0</v>
      </c>
      <c r="H117" s="76" t="s">
        <v>97</v>
      </c>
      <c r="I117" s="41" t="s">
        <v>21</v>
      </c>
      <c r="J117" s="42">
        <v>2</v>
      </c>
      <c r="K117" s="42"/>
      <c r="L117" s="43">
        <f t="shared" si="9"/>
        <v>0</v>
      </c>
      <c r="M117" s="106"/>
      <c r="N117" s="106"/>
      <c r="O117" s="106"/>
      <c r="P117" s="106"/>
      <c r="Q117" s="106"/>
      <c r="R117" s="106"/>
      <c r="S117" s="106"/>
      <c r="T117" s="106"/>
      <c r="U117" s="106"/>
    </row>
    <row r="118" spans="1:21" ht="18" customHeight="1" x14ac:dyDescent="0.35">
      <c r="A118" t="s">
        <v>91</v>
      </c>
      <c r="B118" s="65"/>
      <c r="C118" s="87"/>
      <c r="D118" s="28"/>
      <c r="E118" s="42">
        <v>6</v>
      </c>
      <c r="F118" s="45"/>
      <c r="G118" s="45">
        <f t="shared" si="11"/>
        <v>0</v>
      </c>
      <c r="H118" s="76" t="s">
        <v>36</v>
      </c>
      <c r="I118" s="41" t="s">
        <v>21</v>
      </c>
      <c r="J118" s="42">
        <v>2</v>
      </c>
      <c r="K118" s="42"/>
      <c r="L118" s="43">
        <f t="shared" si="9"/>
        <v>0</v>
      </c>
      <c r="M118" s="106"/>
      <c r="N118" s="106"/>
      <c r="O118" s="106"/>
      <c r="P118" s="106"/>
      <c r="Q118" s="106"/>
      <c r="R118" s="106"/>
      <c r="S118" s="106"/>
      <c r="T118" s="106"/>
      <c r="U118" s="106"/>
    </row>
    <row r="119" spans="1:21" ht="19.25" customHeight="1" x14ac:dyDescent="0.35">
      <c r="A119" t="s">
        <v>91</v>
      </c>
      <c r="B119" s="65"/>
      <c r="C119" s="87"/>
      <c r="D119" s="28"/>
      <c r="E119" s="42">
        <v>6</v>
      </c>
      <c r="F119" s="45"/>
      <c r="G119" s="45">
        <f t="shared" si="11"/>
        <v>0</v>
      </c>
      <c r="H119" s="76" t="s">
        <v>73</v>
      </c>
      <c r="I119" s="41" t="s">
        <v>21</v>
      </c>
      <c r="J119" s="42">
        <v>2</v>
      </c>
      <c r="K119" s="42"/>
      <c r="L119" s="43">
        <f t="shared" si="9"/>
        <v>0</v>
      </c>
      <c r="M119" s="106"/>
      <c r="N119" s="106"/>
      <c r="O119" s="106"/>
      <c r="P119" s="106"/>
      <c r="Q119" s="106"/>
      <c r="R119" s="106"/>
      <c r="S119" s="106"/>
      <c r="T119" s="106"/>
      <c r="U119" s="106"/>
    </row>
    <row r="120" spans="1:21" ht="15" customHeight="1" x14ac:dyDescent="0.35">
      <c r="A120" t="s">
        <v>91</v>
      </c>
      <c r="B120" s="65"/>
      <c r="C120" s="87"/>
      <c r="D120" s="28"/>
      <c r="E120" s="42">
        <v>3</v>
      </c>
      <c r="F120" s="45"/>
      <c r="G120" s="45">
        <f t="shared" si="11"/>
        <v>0</v>
      </c>
      <c r="H120" s="76" t="s">
        <v>37</v>
      </c>
      <c r="I120" s="41" t="s">
        <v>21</v>
      </c>
      <c r="J120" s="42">
        <v>3</v>
      </c>
      <c r="K120" s="42"/>
      <c r="L120" s="43">
        <f t="shared" si="9"/>
        <v>0</v>
      </c>
      <c r="M120" s="106"/>
      <c r="N120" s="106"/>
      <c r="O120" s="106"/>
      <c r="P120" s="106"/>
      <c r="Q120" s="106"/>
      <c r="R120" s="106"/>
      <c r="S120" s="106"/>
      <c r="T120" s="106"/>
      <c r="U120" s="106"/>
    </row>
    <row r="121" spans="1:21" ht="18.649999999999999" customHeight="1" x14ac:dyDescent="0.35">
      <c r="A121" t="s">
        <v>91</v>
      </c>
      <c r="B121" s="65"/>
      <c r="C121" s="87" t="s">
        <v>39</v>
      </c>
      <c r="D121" s="28" t="s">
        <v>40</v>
      </c>
      <c r="E121" s="44">
        <v>29</v>
      </c>
      <c r="F121" s="45"/>
      <c r="G121" s="45">
        <f t="shared" si="11"/>
        <v>0</v>
      </c>
      <c r="H121" s="76" t="s">
        <v>41</v>
      </c>
      <c r="I121" s="41" t="s">
        <v>40</v>
      </c>
      <c r="J121" s="42">
        <v>29</v>
      </c>
      <c r="K121" s="42"/>
      <c r="L121" s="43">
        <f t="shared" si="9"/>
        <v>0</v>
      </c>
      <c r="M121" s="106"/>
      <c r="N121" s="106"/>
      <c r="O121" s="106"/>
      <c r="P121" s="106"/>
      <c r="Q121" s="106"/>
      <c r="R121" s="106"/>
      <c r="S121" s="106"/>
      <c r="T121" s="106"/>
      <c r="U121" s="106"/>
    </row>
    <row r="122" spans="1:21" ht="25.25" customHeight="1" x14ac:dyDescent="0.35">
      <c r="A122" t="s">
        <v>91</v>
      </c>
      <c r="B122" s="65"/>
      <c r="C122" s="77" t="s">
        <v>98</v>
      </c>
      <c r="D122" s="84" t="s">
        <v>62</v>
      </c>
      <c r="E122" s="85">
        <v>46</v>
      </c>
      <c r="F122" s="80"/>
      <c r="G122" s="80">
        <f t="shared" si="10"/>
        <v>0</v>
      </c>
      <c r="H122" s="81" t="s">
        <v>99</v>
      </c>
      <c r="I122" s="84" t="s">
        <v>18</v>
      </c>
      <c r="J122" s="85">
        <v>46</v>
      </c>
      <c r="K122" s="85"/>
      <c r="L122" s="86">
        <f t="shared" si="9"/>
        <v>0</v>
      </c>
      <c r="M122" s="106"/>
      <c r="N122" s="106"/>
      <c r="O122" s="106"/>
      <c r="P122" s="106"/>
      <c r="Q122" s="106"/>
      <c r="R122" s="106"/>
      <c r="S122" s="106"/>
      <c r="T122" s="106"/>
      <c r="U122" s="106"/>
    </row>
    <row r="123" spans="1:21" ht="25.75" customHeight="1" x14ac:dyDescent="0.35">
      <c r="A123" t="s">
        <v>15</v>
      </c>
      <c r="B123" s="65"/>
      <c r="C123" s="87" t="s">
        <v>31</v>
      </c>
      <c r="D123" s="28" t="s">
        <v>21</v>
      </c>
      <c r="E123" s="44">
        <v>4</v>
      </c>
      <c r="F123" s="45"/>
      <c r="G123" s="80">
        <f t="shared" si="10"/>
        <v>0</v>
      </c>
      <c r="H123" s="81" t="s">
        <v>32</v>
      </c>
      <c r="I123" s="84" t="s">
        <v>21</v>
      </c>
      <c r="J123" s="85">
        <v>4</v>
      </c>
      <c r="K123" s="85"/>
      <c r="L123" s="86">
        <f t="shared" si="9"/>
        <v>0</v>
      </c>
      <c r="M123" s="106"/>
      <c r="N123" s="106"/>
      <c r="O123" s="106"/>
      <c r="P123" s="106"/>
      <c r="Q123" s="106"/>
      <c r="R123" s="106"/>
      <c r="S123" s="106"/>
      <c r="T123" s="106"/>
      <c r="U123" s="106"/>
    </row>
    <row r="124" spans="1:21" x14ac:dyDescent="0.35">
      <c r="A124" t="s">
        <v>15</v>
      </c>
      <c r="B124" s="107">
        <v>92</v>
      </c>
      <c r="C124" s="104"/>
      <c r="D124" s="84"/>
      <c r="E124" s="85">
        <v>4</v>
      </c>
      <c r="F124" s="80"/>
      <c r="G124" s="80">
        <f t="shared" si="10"/>
        <v>0</v>
      </c>
      <c r="H124" s="81" t="s">
        <v>33</v>
      </c>
      <c r="I124" s="84" t="s">
        <v>21</v>
      </c>
      <c r="J124" s="85">
        <v>4</v>
      </c>
      <c r="K124" s="85"/>
      <c r="L124" s="86">
        <f t="shared" si="9"/>
        <v>0</v>
      </c>
    </row>
    <row r="125" spans="1:21" x14ac:dyDescent="0.35">
      <c r="A125" t="s">
        <v>15</v>
      </c>
      <c r="B125" s="107">
        <v>93</v>
      </c>
      <c r="C125" s="104"/>
      <c r="D125" s="84"/>
      <c r="E125" s="85">
        <v>8</v>
      </c>
      <c r="F125" s="80"/>
      <c r="G125" s="80">
        <f t="shared" si="10"/>
        <v>0</v>
      </c>
      <c r="H125" s="81" t="s">
        <v>34</v>
      </c>
      <c r="I125" s="84" t="s">
        <v>21</v>
      </c>
      <c r="J125" s="85">
        <v>12</v>
      </c>
      <c r="K125" s="85"/>
      <c r="L125" s="86">
        <f t="shared" si="9"/>
        <v>0</v>
      </c>
    </row>
    <row r="126" spans="1:21" x14ac:dyDescent="0.35">
      <c r="A126" t="s">
        <v>15</v>
      </c>
      <c r="B126" s="107">
        <v>94</v>
      </c>
      <c r="C126" s="104"/>
      <c r="D126" s="84"/>
      <c r="E126" s="85">
        <v>4</v>
      </c>
      <c r="F126" s="80"/>
      <c r="G126" s="80">
        <f t="shared" si="10"/>
        <v>0</v>
      </c>
      <c r="H126" s="81" t="s">
        <v>35</v>
      </c>
      <c r="I126" s="84" t="s">
        <v>21</v>
      </c>
      <c r="J126" s="85">
        <v>4</v>
      </c>
      <c r="K126" s="85"/>
      <c r="L126" s="86">
        <f t="shared" si="9"/>
        <v>0</v>
      </c>
    </row>
    <row r="127" spans="1:21" x14ac:dyDescent="0.35">
      <c r="A127" t="s">
        <v>15</v>
      </c>
      <c r="B127" s="107">
        <v>95</v>
      </c>
      <c r="C127" s="104"/>
      <c r="D127" s="84"/>
      <c r="E127" s="85">
        <v>4</v>
      </c>
      <c r="F127" s="80"/>
      <c r="G127" s="80">
        <f t="shared" si="10"/>
        <v>0</v>
      </c>
      <c r="H127" s="81" t="s">
        <v>36</v>
      </c>
      <c r="I127" s="84" t="s">
        <v>21</v>
      </c>
      <c r="J127" s="85">
        <v>4</v>
      </c>
      <c r="K127" s="85"/>
      <c r="L127" s="86">
        <f t="shared" si="9"/>
        <v>0</v>
      </c>
    </row>
    <row r="128" spans="1:21" x14ac:dyDescent="0.35">
      <c r="A128" t="s">
        <v>15</v>
      </c>
      <c r="B128" s="107">
        <v>96</v>
      </c>
      <c r="C128" s="104"/>
      <c r="D128" s="84"/>
      <c r="E128" s="85">
        <v>1</v>
      </c>
      <c r="F128" s="80"/>
      <c r="G128" s="80">
        <f t="shared" si="10"/>
        <v>0</v>
      </c>
      <c r="H128" s="81" t="s">
        <v>37</v>
      </c>
      <c r="I128" s="84" t="s">
        <v>21</v>
      </c>
      <c r="J128" s="85">
        <v>1</v>
      </c>
      <c r="K128" s="85"/>
      <c r="L128" s="86">
        <f t="shared" si="9"/>
        <v>0</v>
      </c>
    </row>
    <row r="129" spans="1:12" x14ac:dyDescent="0.35">
      <c r="A129" t="s">
        <v>15</v>
      </c>
      <c r="B129" s="107">
        <v>97</v>
      </c>
      <c r="C129" s="104"/>
      <c r="D129" s="84"/>
      <c r="E129" s="85">
        <v>3</v>
      </c>
      <c r="F129" s="80"/>
      <c r="G129" s="80">
        <f t="shared" si="10"/>
        <v>0</v>
      </c>
      <c r="H129" s="81" t="s">
        <v>81</v>
      </c>
      <c r="I129" s="84" t="s">
        <v>21</v>
      </c>
      <c r="J129" s="85">
        <v>3</v>
      </c>
      <c r="K129" s="85"/>
      <c r="L129" s="86">
        <f t="shared" si="9"/>
        <v>0</v>
      </c>
    </row>
    <row r="130" spans="1:12" x14ac:dyDescent="0.35">
      <c r="A130" t="s">
        <v>15</v>
      </c>
      <c r="B130" s="108">
        <v>98</v>
      </c>
      <c r="C130" s="104"/>
      <c r="D130" s="84"/>
      <c r="E130" s="85">
        <v>1</v>
      </c>
      <c r="F130" s="80"/>
      <c r="G130" s="80">
        <f t="shared" si="10"/>
        <v>0</v>
      </c>
      <c r="H130" s="81" t="s">
        <v>38</v>
      </c>
      <c r="I130" s="84" t="s">
        <v>24</v>
      </c>
      <c r="J130" s="85">
        <v>1</v>
      </c>
      <c r="K130" s="85"/>
      <c r="L130" s="86">
        <f t="shared" si="9"/>
        <v>0</v>
      </c>
    </row>
    <row r="131" spans="1:12" x14ac:dyDescent="0.35">
      <c r="A131" t="s">
        <v>15</v>
      </c>
      <c r="B131" s="109">
        <v>99</v>
      </c>
      <c r="C131" s="104" t="s">
        <v>100</v>
      </c>
      <c r="D131" s="84" t="s">
        <v>101</v>
      </c>
      <c r="E131" s="85">
        <v>1</v>
      </c>
      <c r="F131" s="80"/>
      <c r="G131" s="80">
        <f t="shared" si="10"/>
        <v>0</v>
      </c>
      <c r="H131" s="81"/>
      <c r="I131" s="84"/>
      <c r="J131" s="85"/>
      <c r="K131" s="85"/>
      <c r="L131" s="86"/>
    </row>
    <row r="132" spans="1:12" ht="21.5" x14ac:dyDescent="0.35">
      <c r="A132" t="s">
        <v>15</v>
      </c>
      <c r="B132" s="109">
        <v>100</v>
      </c>
      <c r="C132" s="110" t="s">
        <v>39</v>
      </c>
      <c r="D132" s="28" t="s">
        <v>40</v>
      </c>
      <c r="E132" s="44">
        <v>37.200000000000003</v>
      </c>
      <c r="F132" s="45"/>
      <c r="G132" s="45">
        <f t="shared" ref="G132:G138" si="12">F132*E132</f>
        <v>0</v>
      </c>
      <c r="H132" s="81" t="s">
        <v>41</v>
      </c>
      <c r="I132" s="84" t="s">
        <v>40</v>
      </c>
      <c r="J132" s="85">
        <v>37.200000000000003</v>
      </c>
      <c r="K132" s="85"/>
      <c r="L132" s="86">
        <f>K132*J132</f>
        <v>0</v>
      </c>
    </row>
    <row r="133" spans="1:12" x14ac:dyDescent="0.35">
      <c r="A133" t="s">
        <v>15</v>
      </c>
      <c r="B133" s="109">
        <v>101</v>
      </c>
      <c r="C133" s="104" t="s">
        <v>45</v>
      </c>
      <c r="D133" s="78" t="s">
        <v>28</v>
      </c>
      <c r="E133" s="79">
        <v>1</v>
      </c>
      <c r="F133" s="80"/>
      <c r="G133" s="45">
        <f t="shared" si="12"/>
        <v>0</v>
      </c>
      <c r="H133" s="81" t="s">
        <v>25</v>
      </c>
      <c r="I133" s="41" t="s">
        <v>26</v>
      </c>
      <c r="J133" s="42">
        <v>1</v>
      </c>
      <c r="K133" s="42"/>
      <c r="L133" s="43">
        <f t="shared" ref="L133" si="13">K133*J133</f>
        <v>0</v>
      </c>
    </row>
    <row r="134" spans="1:12" x14ac:dyDescent="0.35">
      <c r="A134" t="s">
        <v>15</v>
      </c>
      <c r="B134" s="109">
        <v>102</v>
      </c>
      <c r="C134" s="104" t="s">
        <v>46</v>
      </c>
      <c r="D134" s="78" t="s">
        <v>28</v>
      </c>
      <c r="E134" s="79">
        <v>1</v>
      </c>
      <c r="F134" s="80"/>
      <c r="G134" s="45">
        <f t="shared" si="12"/>
        <v>0</v>
      </c>
      <c r="H134" s="81"/>
      <c r="I134" s="41"/>
      <c r="J134" s="42"/>
      <c r="K134" s="42"/>
      <c r="L134" s="111"/>
    </row>
    <row r="135" spans="1:12" x14ac:dyDescent="0.35">
      <c r="A135" t="s">
        <v>15</v>
      </c>
      <c r="B135" s="109">
        <v>103</v>
      </c>
      <c r="C135" s="104" t="s">
        <v>27</v>
      </c>
      <c r="D135" s="78" t="s">
        <v>28</v>
      </c>
      <c r="E135" s="79">
        <v>1</v>
      </c>
      <c r="F135" s="80"/>
      <c r="G135" s="45">
        <f t="shared" si="12"/>
        <v>0</v>
      </c>
      <c r="H135" s="81"/>
      <c r="I135" s="84"/>
      <c r="J135" s="85"/>
      <c r="K135" s="85"/>
      <c r="L135" s="89"/>
    </row>
    <row r="136" spans="1:12" x14ac:dyDescent="0.35">
      <c r="A136" t="s">
        <v>15</v>
      </c>
      <c r="B136" s="109">
        <v>104</v>
      </c>
      <c r="C136" s="104" t="s">
        <v>23</v>
      </c>
      <c r="D136" s="78" t="s">
        <v>24</v>
      </c>
      <c r="E136" s="79">
        <f>46*1.7*0.7*1.05</f>
        <v>57.477000000000004</v>
      </c>
      <c r="F136" s="80"/>
      <c r="G136" s="45">
        <f t="shared" si="12"/>
        <v>0</v>
      </c>
      <c r="H136" s="81"/>
      <c r="I136" s="84"/>
      <c r="J136" s="85"/>
      <c r="K136" s="85"/>
      <c r="L136" s="89"/>
    </row>
    <row r="137" spans="1:12" x14ac:dyDescent="0.35">
      <c r="A137" t="s">
        <v>15</v>
      </c>
      <c r="B137" s="109">
        <v>105</v>
      </c>
      <c r="C137" s="104" t="s">
        <v>44</v>
      </c>
      <c r="D137" s="78" t="s">
        <v>24</v>
      </c>
      <c r="E137" s="79">
        <f>2*1*1*3.14</f>
        <v>6.28</v>
      </c>
      <c r="F137" s="80"/>
      <c r="G137" s="45">
        <f t="shared" si="12"/>
        <v>0</v>
      </c>
      <c r="H137" s="112"/>
      <c r="I137" s="113"/>
      <c r="J137" s="114"/>
      <c r="K137" s="114"/>
      <c r="L137" s="115"/>
    </row>
    <row r="138" spans="1:12" ht="15" thickBot="1" x14ac:dyDescent="0.4">
      <c r="A138" t="s">
        <v>15</v>
      </c>
      <c r="B138" s="109">
        <v>106</v>
      </c>
      <c r="C138" s="88" t="s">
        <v>75</v>
      </c>
      <c r="D138" s="78" t="s">
        <v>24</v>
      </c>
      <c r="E138" s="79">
        <f>E136-(46)*3.14*110/2/1000*110/2/1000+E137-1.75*0.5*0.5*3.14</f>
        <v>61.946319000000003</v>
      </c>
      <c r="F138" s="80"/>
      <c r="G138" s="45">
        <f t="shared" si="12"/>
        <v>0</v>
      </c>
      <c r="H138" s="116"/>
      <c r="I138" s="117"/>
      <c r="J138" s="118"/>
      <c r="K138" s="118"/>
      <c r="L138" s="119"/>
    </row>
    <row r="139" spans="1:12" ht="12.5" customHeight="1" thickBot="1" x14ac:dyDescent="0.4">
      <c r="B139" s="120">
        <v>109</v>
      </c>
      <c r="C139" s="121" t="s">
        <v>47</v>
      </c>
      <c r="D139" s="122"/>
      <c r="E139" s="122"/>
      <c r="F139" s="122"/>
      <c r="G139" s="123">
        <f>SUM(G49:G138)</f>
        <v>0</v>
      </c>
      <c r="H139" s="124" t="s">
        <v>47</v>
      </c>
      <c r="I139" s="125"/>
      <c r="J139" s="126"/>
      <c r="K139" s="127"/>
      <c r="L139" s="123">
        <f>SUM(L49:L138)</f>
        <v>0</v>
      </c>
    </row>
    <row r="140" spans="1:12" ht="15" thickBot="1" x14ac:dyDescent="0.4">
      <c r="B140" s="128"/>
      <c r="C140" s="129" t="s">
        <v>102</v>
      </c>
      <c r="D140" s="130"/>
      <c r="E140" s="130"/>
      <c r="F140" s="130"/>
      <c r="G140" s="131">
        <f>G139+G47</f>
        <v>0</v>
      </c>
      <c r="H140" s="132" t="s">
        <v>102</v>
      </c>
      <c r="I140" s="133"/>
      <c r="J140" s="134"/>
      <c r="K140" s="135"/>
      <c r="L140" s="131">
        <f>L139+L47</f>
        <v>0</v>
      </c>
    </row>
    <row r="141" spans="1:12" ht="15" thickBot="1" x14ac:dyDescent="0.4">
      <c r="B141" s="136"/>
      <c r="C141" s="137" t="s">
        <v>103</v>
      </c>
      <c r="D141" s="138"/>
      <c r="E141" s="138"/>
      <c r="F141" s="138"/>
      <c r="G141" s="138"/>
      <c r="H141" s="138"/>
      <c r="I141" s="138"/>
      <c r="J141" s="138"/>
      <c r="K141" s="139"/>
      <c r="L141" s="140">
        <f>G140+L140</f>
        <v>0</v>
      </c>
    </row>
    <row r="142" spans="1:12" ht="15" thickBot="1" x14ac:dyDescent="0.4">
      <c r="B142" s="141">
        <v>1</v>
      </c>
      <c r="C142" s="142" t="s">
        <v>104</v>
      </c>
      <c r="D142" s="143"/>
      <c r="E142" s="143"/>
      <c r="F142" s="143"/>
      <c r="G142" s="143"/>
      <c r="H142" s="144"/>
      <c r="I142" s="145" t="s">
        <v>105</v>
      </c>
      <c r="J142" s="146">
        <v>10</v>
      </c>
      <c r="K142" s="147"/>
      <c r="L142" s="148">
        <v>0</v>
      </c>
    </row>
    <row r="143" spans="1:12" ht="15" thickBot="1" x14ac:dyDescent="0.4">
      <c r="B143" s="136">
        <v>2</v>
      </c>
      <c r="C143" s="149" t="s">
        <v>106</v>
      </c>
      <c r="D143" s="150"/>
      <c r="E143" s="151"/>
      <c r="F143" s="151"/>
      <c r="G143" s="151"/>
      <c r="H143" s="152"/>
      <c r="I143" s="145" t="s">
        <v>107</v>
      </c>
      <c r="J143" s="146">
        <v>0</v>
      </c>
      <c r="K143" s="147"/>
      <c r="L143" s="148">
        <f>J143*K143</f>
        <v>0</v>
      </c>
    </row>
    <row r="144" spans="1:12" ht="15" thickBot="1" x14ac:dyDescent="0.4">
      <c r="B144" s="136">
        <v>3</v>
      </c>
      <c r="C144" s="142" t="s">
        <v>108</v>
      </c>
      <c r="D144" s="143"/>
      <c r="E144" s="143"/>
      <c r="F144" s="143"/>
      <c r="G144" s="143"/>
      <c r="H144" s="144"/>
      <c r="I144" s="145" t="s">
        <v>105</v>
      </c>
      <c r="J144" s="146">
        <v>0</v>
      </c>
      <c r="K144" s="147"/>
      <c r="L144" s="148">
        <v>0</v>
      </c>
    </row>
    <row r="145" spans="2:12" ht="15" thickBot="1" x14ac:dyDescent="0.4">
      <c r="B145" s="136"/>
      <c r="C145" s="153" t="s">
        <v>109</v>
      </c>
      <c r="D145" s="154"/>
      <c r="E145" s="154"/>
      <c r="F145" s="154"/>
      <c r="G145" s="154"/>
      <c r="H145" s="154"/>
      <c r="I145" s="154"/>
      <c r="J145" s="154"/>
      <c r="K145" s="155"/>
      <c r="L145" s="140">
        <f>SUM(L142:L144)</f>
        <v>0</v>
      </c>
    </row>
    <row r="146" spans="2:12" ht="15" thickBot="1" x14ac:dyDescent="0.4">
      <c r="B146" s="136"/>
      <c r="C146" s="153" t="s">
        <v>110</v>
      </c>
      <c r="D146" s="156"/>
      <c r="E146" s="156"/>
      <c r="F146" s="156"/>
      <c r="G146" s="156"/>
      <c r="H146" s="156"/>
      <c r="I146" s="156"/>
      <c r="J146" s="156"/>
      <c r="K146" s="157"/>
      <c r="L146" s="140">
        <f>SUM(L141+L145)</f>
        <v>0</v>
      </c>
    </row>
    <row r="147" spans="2:12" ht="15" thickBot="1" x14ac:dyDescent="0.4">
      <c r="B147" s="141"/>
      <c r="C147" s="158" t="s">
        <v>111</v>
      </c>
      <c r="D147" s="154"/>
      <c r="E147" s="154"/>
      <c r="F147" s="154"/>
      <c r="G147" s="154"/>
      <c r="H147" s="154"/>
      <c r="I147" s="154"/>
      <c r="J147" s="154"/>
      <c r="K147" s="155"/>
      <c r="L147" s="140">
        <v>0</v>
      </c>
    </row>
    <row r="148" spans="2:12" ht="15" thickBot="1" x14ac:dyDescent="0.4">
      <c r="B148" s="136"/>
      <c r="C148" s="153" t="s">
        <v>112</v>
      </c>
      <c r="D148" s="156"/>
      <c r="E148" s="156"/>
      <c r="F148" s="156"/>
      <c r="G148" s="156"/>
      <c r="H148" s="156"/>
      <c r="I148" s="156"/>
      <c r="J148" s="156"/>
      <c r="K148" s="157"/>
      <c r="L148" s="140">
        <f>SUM(L146:L147)</f>
        <v>0</v>
      </c>
    </row>
    <row r="149" spans="2:12" ht="15" thickBot="1" x14ac:dyDescent="0.4">
      <c r="B149" s="159"/>
      <c r="C149" s="160"/>
      <c r="D149" s="161"/>
      <c r="E149" s="162"/>
      <c r="F149" s="162"/>
      <c r="G149" s="163"/>
      <c r="H149" s="164"/>
      <c r="I149" s="165"/>
      <c r="J149" s="163"/>
      <c r="K149" s="166"/>
      <c r="L149" s="163"/>
    </row>
    <row r="150" spans="2:12" ht="15" thickBot="1" x14ac:dyDescent="0.4">
      <c r="B150" s="159"/>
      <c r="C150" s="167" t="s">
        <v>113</v>
      </c>
      <c r="D150" s="154"/>
      <c r="E150" s="154"/>
      <c r="F150" s="154"/>
      <c r="G150" s="168"/>
      <c r="H150" s="169">
        <f>SUM(L148)</f>
        <v>0</v>
      </c>
      <c r="I150" s="170"/>
      <c r="J150" s="171"/>
      <c r="K150" s="170"/>
      <c r="L150" s="171"/>
    </row>
    <row r="151" spans="2:12" x14ac:dyDescent="0.35">
      <c r="B151" s="8"/>
      <c r="C151" s="172"/>
      <c r="D151" s="173"/>
      <c r="E151" s="13"/>
      <c r="F151" s="13"/>
      <c r="G151" s="13"/>
      <c r="H151" s="174"/>
      <c r="I151" s="175"/>
      <c r="J151" s="176"/>
      <c r="K151" s="175"/>
      <c r="L151" s="176"/>
    </row>
    <row r="152" spans="2:12" x14ac:dyDescent="0.35">
      <c r="B152" s="8"/>
      <c r="C152" s="172"/>
      <c r="D152" s="173"/>
      <c r="E152" s="13"/>
      <c r="F152" s="13"/>
      <c r="G152" s="13"/>
      <c r="H152" s="174"/>
      <c r="I152" s="175"/>
      <c r="J152" s="176"/>
      <c r="K152" s="175"/>
      <c r="L152" s="176"/>
    </row>
    <row r="153" spans="2:12" x14ac:dyDescent="0.35">
      <c r="B153" s="8"/>
      <c r="C153" s="177" t="s">
        <v>114</v>
      </c>
      <c r="D153" s="178"/>
      <c r="E153" s="5"/>
      <c r="F153" s="5"/>
      <c r="G153" s="5"/>
      <c r="H153" s="179"/>
      <c r="I153" s="170"/>
      <c r="J153" s="171"/>
      <c r="K153" s="170"/>
      <c r="L153" s="171"/>
    </row>
    <row r="154" spans="2:12" x14ac:dyDescent="0.35">
      <c r="B154" s="8"/>
      <c r="C154" s="180" t="s">
        <v>115</v>
      </c>
      <c r="D154" s="181"/>
      <c r="E154" s="181"/>
      <c r="F154" s="181"/>
      <c r="G154" s="181"/>
      <c r="H154" s="181"/>
      <c r="I154" s="181"/>
      <c r="J154" s="181"/>
      <c r="K154" s="181"/>
      <c r="L154" s="181"/>
    </row>
    <row r="155" spans="2:12" ht="22" customHeight="1" x14ac:dyDescent="0.35">
      <c r="B155" s="8"/>
      <c r="C155" s="180" t="s">
        <v>116</v>
      </c>
      <c r="D155" s="181"/>
      <c r="E155" s="181"/>
      <c r="F155" s="181"/>
      <c r="G155" s="181"/>
      <c r="H155" s="181"/>
      <c r="I155" s="181"/>
      <c r="J155" s="181"/>
      <c r="K155" s="181"/>
      <c r="L155" s="181"/>
    </row>
    <row r="156" spans="2:12" x14ac:dyDescent="0.35">
      <c r="B156" s="8"/>
      <c r="C156" s="177"/>
      <c r="D156" s="182"/>
      <c r="E156" s="182"/>
      <c r="F156" s="182"/>
      <c r="G156" s="183"/>
      <c r="H156" s="184"/>
      <c r="I156" s="185"/>
      <c r="J156" s="186"/>
      <c r="K156" s="185"/>
      <c r="L156" s="187"/>
    </row>
    <row r="157" spans="2:12" x14ac:dyDescent="0.35">
      <c r="B157" s="8"/>
      <c r="C157" s="188" t="s">
        <v>117</v>
      </c>
      <c r="D157" s="189"/>
      <c r="E157" s="189"/>
      <c r="F157" s="189"/>
      <c r="G157" s="190"/>
      <c r="H157" s="188" t="s">
        <v>118</v>
      </c>
      <c r="I157" s="191"/>
      <c r="J157" s="192"/>
      <c r="K157" s="191"/>
      <c r="L157" s="193"/>
    </row>
    <row r="158" spans="2:12" x14ac:dyDescent="0.35">
      <c r="B158" s="8"/>
      <c r="C158" s="188" t="s">
        <v>119</v>
      </c>
      <c r="D158" s="194"/>
      <c r="E158" s="195"/>
      <c r="F158" s="195"/>
      <c r="G158" s="196"/>
      <c r="H158" s="188" t="s">
        <v>120</v>
      </c>
      <c r="I158" s="191"/>
      <c r="J158" s="192"/>
      <c r="K158" s="191"/>
      <c r="L158" s="192"/>
    </row>
    <row r="159" spans="2:12" x14ac:dyDescent="0.35">
      <c r="B159" s="8"/>
      <c r="C159" s="197" t="s">
        <v>121</v>
      </c>
      <c r="D159" s="194"/>
      <c r="E159" s="195"/>
      <c r="F159" s="195"/>
      <c r="G159" s="196"/>
      <c r="H159" s="197" t="s">
        <v>122</v>
      </c>
      <c r="I159" s="191"/>
      <c r="J159" s="192"/>
      <c r="K159" s="191"/>
      <c r="L159" s="192"/>
    </row>
    <row r="160" spans="2:12" x14ac:dyDescent="0.35">
      <c r="B160" s="8"/>
      <c r="C160" s="198" t="s">
        <v>123</v>
      </c>
      <c r="D160" s="199"/>
      <c r="E160" s="200"/>
      <c r="F160" s="200"/>
      <c r="G160" s="201"/>
      <c r="H160" s="202" t="s">
        <v>124</v>
      </c>
      <c r="I160" s="191"/>
      <c r="J160" s="191"/>
      <c r="K160" s="191"/>
      <c r="L160" s="191"/>
    </row>
    <row r="161" spans="2:12" x14ac:dyDescent="0.35">
      <c r="B161" s="8"/>
      <c r="C161" s="203"/>
      <c r="D161" s="204"/>
      <c r="E161" s="205"/>
      <c r="F161" s="205"/>
      <c r="G161" s="201"/>
      <c r="H161" s="203"/>
      <c r="I161" s="191"/>
      <c r="J161" s="191"/>
      <c r="K161" s="191"/>
      <c r="L161" s="191"/>
    </row>
  </sheetData>
  <mergeCells count="17">
    <mergeCell ref="C148:K148"/>
    <mergeCell ref="C150:G150"/>
    <mergeCell ref="C154:L154"/>
    <mergeCell ref="C155:L155"/>
    <mergeCell ref="D156:F156"/>
    <mergeCell ref="C21:F21"/>
    <mergeCell ref="C142:H142"/>
    <mergeCell ref="C144:H144"/>
    <mergeCell ref="C145:K145"/>
    <mergeCell ref="C146:K146"/>
    <mergeCell ref="C147:K147"/>
    <mergeCell ref="G3:L7"/>
    <mergeCell ref="I8:L8"/>
    <mergeCell ref="C9:L9"/>
    <mergeCell ref="C11:L11"/>
    <mergeCell ref="C12:L12"/>
    <mergeCell ref="C13:L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Vika</cp:lastModifiedBy>
  <dcterms:created xsi:type="dcterms:W3CDTF">2015-06-05T18:19:34Z</dcterms:created>
  <dcterms:modified xsi:type="dcterms:W3CDTF">2026-07-02T10:13:12Z</dcterms:modified>
</cp:coreProperties>
</file>