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ka\Desktop\ТЕНДЕРИ\МЕРЕЖІ\Вентиляція\"/>
    </mc:Choice>
  </mc:AlternateContent>
  <xr:revisionPtr revIDLastSave="0" documentId="8_{5DB7C86E-8C5A-444E-970F-69325C03F422}" xr6:coauthVersionLast="47" xr6:coauthVersionMax="47" xr10:uidLastSave="{00000000-0000-0000-0000-000000000000}"/>
  <bookViews>
    <workbookView xWindow="-110" yWindow="-110" windowWidth="19420" windowHeight="11500" xr2:uid="{6B657FC2-D867-4D47-8D9A-304DCC9512E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273" i="1" l="1"/>
  <c r="L243" i="1"/>
  <c r="L244" i="1"/>
  <c r="L245" i="1"/>
  <c r="L246" i="1"/>
  <c r="L247" i="1"/>
  <c r="L248" i="1"/>
  <c r="L206" i="1"/>
  <c r="L181" i="1"/>
  <c r="L182" i="1"/>
  <c r="L183" i="1"/>
  <c r="L185" i="1"/>
  <c r="L144" i="1"/>
  <c r="L108" i="1"/>
  <c r="L290" i="1"/>
  <c r="L292" i="1" s="1"/>
  <c r="L285" i="1"/>
  <c r="G285" i="1"/>
  <c r="L284" i="1"/>
  <c r="L283" i="1"/>
  <c r="L282" i="1"/>
  <c r="G282" i="1"/>
  <c r="E282" i="1"/>
  <c r="L281" i="1"/>
  <c r="L286" i="1" s="1"/>
  <c r="E281" i="1"/>
  <c r="G281" i="1" s="1"/>
  <c r="G286" i="1" s="1"/>
  <c r="L278" i="1"/>
  <c r="L277" i="1"/>
  <c r="L276" i="1"/>
  <c r="L275" i="1"/>
  <c r="G275" i="1"/>
  <c r="L274" i="1"/>
  <c r="G274" i="1"/>
  <c r="G273" i="1"/>
  <c r="L272" i="1"/>
  <c r="G272" i="1"/>
  <c r="L271" i="1"/>
  <c r="G271" i="1"/>
  <c r="L270" i="1"/>
  <c r="G270" i="1"/>
  <c r="L269" i="1"/>
  <c r="G269" i="1"/>
  <c r="L268" i="1"/>
  <c r="G268" i="1"/>
  <c r="L267" i="1"/>
  <c r="G267" i="1"/>
  <c r="L266" i="1"/>
  <c r="G266" i="1"/>
  <c r="L265" i="1"/>
  <c r="G265" i="1"/>
  <c r="L262" i="1"/>
  <c r="L261" i="1"/>
  <c r="L260" i="1"/>
  <c r="G260" i="1"/>
  <c r="L259" i="1"/>
  <c r="L258" i="1"/>
  <c r="G258" i="1"/>
  <c r="G257" i="1"/>
  <c r="L256" i="1"/>
  <c r="G256" i="1"/>
  <c r="L255" i="1"/>
  <c r="G255" i="1"/>
  <c r="L254" i="1"/>
  <c r="G254" i="1"/>
  <c r="L253" i="1"/>
  <c r="G253" i="1"/>
  <c r="L252" i="1"/>
  <c r="G252" i="1"/>
  <c r="L251" i="1"/>
  <c r="G251" i="1"/>
  <c r="G245" i="1"/>
  <c r="E245" i="1"/>
  <c r="L242" i="1"/>
  <c r="L241" i="1"/>
  <c r="L240" i="1"/>
  <c r="L239" i="1"/>
  <c r="L238" i="1"/>
  <c r="L237" i="1"/>
  <c r="L236" i="1"/>
  <c r="G236" i="1"/>
  <c r="E236" i="1"/>
  <c r="L235" i="1"/>
  <c r="L234" i="1"/>
  <c r="L233" i="1"/>
  <c r="L232" i="1"/>
  <c r="L231" i="1"/>
  <c r="E231" i="1"/>
  <c r="G231" i="1" s="1"/>
  <c r="L230" i="1"/>
  <c r="G230" i="1"/>
  <c r="L229" i="1"/>
  <c r="G229" i="1"/>
  <c r="L228" i="1"/>
  <c r="G228" i="1"/>
  <c r="L227" i="1"/>
  <c r="G227" i="1"/>
  <c r="L226" i="1"/>
  <c r="G226" i="1"/>
  <c r="L225" i="1"/>
  <c r="G225" i="1"/>
  <c r="L224" i="1"/>
  <c r="G224" i="1"/>
  <c r="L223" i="1"/>
  <c r="L222" i="1"/>
  <c r="L221" i="1"/>
  <c r="G221" i="1"/>
  <c r="L220" i="1"/>
  <c r="G220" i="1"/>
  <c r="L219" i="1"/>
  <c r="G219" i="1"/>
  <c r="L216" i="1"/>
  <c r="L215" i="1"/>
  <c r="L214" i="1"/>
  <c r="G214" i="1"/>
  <c r="L213" i="1"/>
  <c r="G213" i="1"/>
  <c r="L212" i="1"/>
  <c r="L211" i="1"/>
  <c r="L210" i="1"/>
  <c r="G210" i="1"/>
  <c r="L209" i="1"/>
  <c r="G209" i="1"/>
  <c r="L208" i="1"/>
  <c r="L207" i="1"/>
  <c r="G207" i="1"/>
  <c r="L205" i="1"/>
  <c r="G205" i="1"/>
  <c r="L204" i="1"/>
  <c r="G204" i="1"/>
  <c r="L203" i="1"/>
  <c r="G203" i="1"/>
  <c r="L202" i="1"/>
  <c r="G202" i="1"/>
  <c r="L201" i="1"/>
  <c r="G201" i="1"/>
  <c r="L200" i="1"/>
  <c r="G200" i="1"/>
  <c r="L199" i="1"/>
  <c r="G199" i="1"/>
  <c r="L198" i="1"/>
  <c r="G198" i="1"/>
  <c r="L195" i="1"/>
  <c r="L194" i="1"/>
  <c r="L193" i="1"/>
  <c r="G193" i="1"/>
  <c r="L192" i="1"/>
  <c r="G192" i="1"/>
  <c r="L191" i="1"/>
  <c r="L190" i="1"/>
  <c r="L189" i="1"/>
  <c r="G189" i="1"/>
  <c r="L188" i="1"/>
  <c r="L187" i="1"/>
  <c r="G187" i="1"/>
  <c r="L186" i="1"/>
  <c r="G186" i="1"/>
  <c r="L184" i="1"/>
  <c r="G184" i="1"/>
  <c r="G182" i="1"/>
  <c r="G181" i="1"/>
  <c r="L180" i="1"/>
  <c r="G180" i="1"/>
  <c r="L179" i="1"/>
  <c r="G179" i="1"/>
  <c r="L178" i="1"/>
  <c r="G178" i="1"/>
  <c r="L177" i="1"/>
  <c r="G177" i="1"/>
  <c r="L176" i="1"/>
  <c r="G176" i="1"/>
  <c r="L173" i="1"/>
  <c r="L172" i="1"/>
  <c r="L171" i="1"/>
  <c r="G171" i="1"/>
  <c r="L170" i="1"/>
  <c r="G170" i="1"/>
  <c r="L169" i="1"/>
  <c r="L168" i="1"/>
  <c r="L167" i="1"/>
  <c r="G167" i="1"/>
  <c r="L166" i="1"/>
  <c r="G166" i="1"/>
  <c r="L165" i="1"/>
  <c r="L164" i="1"/>
  <c r="G164" i="1"/>
  <c r="L163" i="1"/>
  <c r="L162" i="1"/>
  <c r="G162" i="1"/>
  <c r="L161" i="1"/>
  <c r="G161" i="1"/>
  <c r="L160" i="1"/>
  <c r="G160" i="1"/>
  <c r="L159" i="1"/>
  <c r="G159" i="1"/>
  <c r="L158" i="1"/>
  <c r="G158" i="1"/>
  <c r="L157" i="1"/>
  <c r="G157" i="1"/>
  <c r="L156" i="1"/>
  <c r="G156" i="1"/>
  <c r="L155" i="1"/>
  <c r="G155" i="1"/>
  <c r="L152" i="1"/>
  <c r="G152" i="1"/>
  <c r="L151" i="1"/>
  <c r="G151" i="1"/>
  <c r="L150" i="1"/>
  <c r="L149" i="1"/>
  <c r="L148" i="1"/>
  <c r="L147" i="1"/>
  <c r="L146" i="1"/>
  <c r="G146" i="1"/>
  <c r="L145" i="1"/>
  <c r="G145" i="1"/>
  <c r="L143" i="1"/>
  <c r="L142" i="1"/>
  <c r="L141" i="1"/>
  <c r="G141" i="1"/>
  <c r="E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0" i="1"/>
  <c r="G130" i="1"/>
  <c r="L129" i="1"/>
  <c r="G129" i="1"/>
  <c r="L128" i="1"/>
  <c r="L127" i="1"/>
  <c r="L126" i="1"/>
  <c r="L125" i="1"/>
  <c r="L124" i="1"/>
  <c r="G124" i="1"/>
  <c r="L123" i="1"/>
  <c r="L122" i="1"/>
  <c r="G122" i="1"/>
  <c r="L121" i="1"/>
  <c r="L120" i="1"/>
  <c r="L119" i="1"/>
  <c r="L118" i="1"/>
  <c r="L117" i="1"/>
  <c r="L116" i="1"/>
  <c r="L115" i="1"/>
  <c r="E115" i="1"/>
  <c r="G115" i="1" s="1"/>
  <c r="L114" i="1"/>
  <c r="G114" i="1"/>
  <c r="L113" i="1"/>
  <c r="L112" i="1"/>
  <c r="G112" i="1"/>
  <c r="L111" i="1"/>
  <c r="G111" i="1"/>
  <c r="L110" i="1"/>
  <c r="L109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98" i="1"/>
  <c r="G98" i="1"/>
  <c r="L97" i="1"/>
  <c r="G97" i="1"/>
  <c r="L96" i="1"/>
  <c r="L95" i="1"/>
  <c r="L94" i="1"/>
  <c r="L93" i="1"/>
  <c r="G93" i="1"/>
  <c r="L92" i="1"/>
  <c r="L91" i="1"/>
  <c r="G91" i="1"/>
  <c r="L90" i="1"/>
  <c r="L89" i="1"/>
  <c r="L88" i="1"/>
  <c r="L87" i="1"/>
  <c r="L86" i="1"/>
  <c r="L85" i="1"/>
  <c r="L84" i="1"/>
  <c r="L83" i="1"/>
  <c r="E83" i="1"/>
  <c r="G83" i="1" s="1"/>
  <c r="L82" i="1"/>
  <c r="G82" i="1"/>
  <c r="L81" i="1"/>
  <c r="L80" i="1"/>
  <c r="G80" i="1"/>
  <c r="E80" i="1"/>
  <c r="L79" i="1"/>
  <c r="G79" i="1"/>
  <c r="L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L70" i="1"/>
  <c r="L69" i="1"/>
  <c r="G69" i="1"/>
  <c r="L68" i="1"/>
  <c r="G68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G17" i="1"/>
  <c r="L16" i="1"/>
  <c r="G16" i="1"/>
  <c r="L279" i="1" l="1"/>
  <c r="G279" i="1"/>
  <c r="L263" i="1"/>
  <c r="G263" i="1"/>
  <c r="L249" i="1"/>
  <c r="G217" i="1"/>
  <c r="L217" i="1"/>
  <c r="L196" i="1"/>
  <c r="G196" i="1"/>
  <c r="L174" i="1"/>
  <c r="G174" i="1"/>
  <c r="G153" i="1"/>
  <c r="L153" i="1"/>
  <c r="L131" i="1"/>
  <c r="G131" i="1"/>
  <c r="G99" i="1"/>
  <c r="L99" i="1"/>
  <c r="L66" i="1"/>
  <c r="G66" i="1"/>
  <c r="G249" i="1"/>
  <c r="L287" i="1" l="1"/>
  <c r="G287" i="1"/>
  <c r="L288" i="1" l="1"/>
  <c r="L293" i="1" s="1"/>
  <c r="L295" i="1" s="1"/>
  <c r="H297" i="1" s="1"/>
</calcChain>
</file>

<file path=xl/sharedStrings.xml><?xml version="1.0" encoding="utf-8"?>
<sst xmlns="http://schemas.openxmlformats.org/spreadsheetml/2006/main" count="1067" uniqueCount="215">
  <si>
    <t xml:space="preserve">Додаток №1 до Договору № від </t>
  </si>
  <si>
    <t>Об'єм робіт</t>
  </si>
  <si>
    <t>Роботи по системі вентиляції  по готелю в вісях 1-20/А-В з відм. - 3,300 до + 9,000.</t>
  </si>
  <si>
    <t>Об'єкт:"Нове будівництво апартготелю в с-щі Ворохта, Надвірнянський район,Івано-Франківська обл., вул. Говерлянська»</t>
  </si>
  <si>
    <t>Креслення: Видані ТОВ "Мергель Трейд". 25052023-УЛІС-Р-ОВ.С</t>
  </si>
  <si>
    <t>Стаття бюджету</t>
  </si>
  <si>
    <t>№</t>
  </si>
  <si>
    <t>Найменування робіт і витрат.</t>
  </si>
  <si>
    <t>Од. вим.</t>
  </si>
  <si>
    <t>Кількість.</t>
  </si>
  <si>
    <t>Варт. од. грн.</t>
  </si>
  <si>
    <t>Варт. всьго  грн.</t>
  </si>
  <si>
    <t>Найменування матеріалів.</t>
  </si>
  <si>
    <t>Комплекс робіт по влаштуванню Вентиляція, кондиціонування  ресторану та лобі.</t>
  </si>
  <si>
    <t>Р.5.50.3.3</t>
  </si>
  <si>
    <t>Монтажні роботи</t>
  </si>
  <si>
    <t>компл</t>
  </si>
  <si>
    <t>Припливно-витяжна установка з рекуператором
Lп/в=8000/6000м3/год Qх/т=22кВт Qт=70кВт Р=350Па GKT ПВ1</t>
  </si>
  <si>
    <t>шт</t>
  </si>
  <si>
    <t>Монтаж КВПіА</t>
  </si>
  <si>
    <t>Комплект автоматики GKT ПВ1</t>
  </si>
  <si>
    <t>Опціональне остащення GKT ПВ1</t>
  </si>
  <si>
    <t>Вузол змішування теплопостачання Qт=70кВт з насосом GKT ПВ1</t>
  </si>
  <si>
    <t>Фільтрбокс жироуловлюючий 1070x640 GKT ПВ1</t>
  </si>
  <si>
    <t>Гідрофільтр L=2000м3 GKT В2</t>
  </si>
  <si>
    <t>Вентилятор ВРП-К-280-2.2/3-Ш25 GKT В2</t>
  </si>
  <si>
    <t>Кліматична установка Lп=4000м3/год Qх/т=16кВт Р=200Па GKT К1</t>
  </si>
  <si>
    <t>Кліматична установка Lп=3000м3/год Qх/т=14кВт Р=200Па GKT К2</t>
  </si>
  <si>
    <t>Кліматична установка Lп=2000м3/год Qх/т=10кВт Р=200Па GKT РВ1</t>
  </si>
  <si>
    <t>Вентилятор осьовий VKA P 150 LD 3.0 з хомутами Salda</t>
  </si>
  <si>
    <t>Вентилятор осьовий VKA P 200 LD 3.0 з хомутами Salda</t>
  </si>
  <si>
    <t>Шумоглушник трубчастий прямокутний ГТП 02 600х300х1100 GKT</t>
  </si>
  <si>
    <t>Шумоглушник трубчастий прямокутний ГТП 02 900х400х1100  GKT</t>
  </si>
  <si>
    <t>Шумоглушник трубчастий круглий ø150х1000  GKT</t>
  </si>
  <si>
    <t>Шумоглушник трубчастий круглий ø200х1000  GKT</t>
  </si>
  <si>
    <t>Анемостат (дифузор) DVS 125 ЧП Григоренко</t>
  </si>
  <si>
    <t>Дифузор МВ315 Вентс</t>
  </si>
  <si>
    <t>Перфорований повітророзподільник Ø500 GKT</t>
  </si>
  <si>
    <t>Дросель-клапан Ø150 Вентсервіс</t>
  </si>
  <si>
    <t>Дросель-клапан Ø200 Вентсервіс</t>
  </si>
  <si>
    <t>Дросель-клапан Ø250 Вентсервіс</t>
  </si>
  <si>
    <t>Дросель-клапан Ø315 Вентсервіс</t>
  </si>
  <si>
    <t>Повітропроводи з нержавіючої сталі</t>
  </si>
  <si>
    <t>м2</t>
  </si>
  <si>
    <t>Повітропроводи та вироби з оц. ст. 0,5-0,7 мм</t>
  </si>
  <si>
    <t>Ізоляція повітроводів 8 мм (полотно фольг. самокл)</t>
  </si>
  <si>
    <t>Мат.ламел.ТехноНІКОЛЬ 35 5000.1200.50мм (0,05м3/м2)</t>
  </si>
  <si>
    <t>Зовнішній блок кондиціонеру MDOUN-60HFN8+AHUK-8142 MDV П2</t>
  </si>
  <si>
    <t>Зовнішній блок кондиціонеру MDOUN-36HFN8+AHUK-8142 MDV П2</t>
  </si>
  <si>
    <t>Трубка мідна (9,52х0,81) 3/8"</t>
  </si>
  <si>
    <t>м.п.</t>
  </si>
  <si>
    <t>Трубка мідна (15,88х0,89) 5/8"</t>
  </si>
  <si>
    <t>Термоізоляція 09х10 K-FLEX-ST</t>
  </si>
  <si>
    <t>Термоізоляція 09х15 K-FLEX-ST</t>
  </si>
  <si>
    <t>Зовнішній блок кондиціонеру MDVi-335WV2GN1+AHUKZ-02D MDV ПВ3</t>
  </si>
  <si>
    <t>Трубка мідна (12.70х0.81) 1/2"</t>
  </si>
  <si>
    <t>Трубка мідна (28.58х1.27)1.1/8"</t>
  </si>
  <si>
    <t>Термоізоляція 09х12 K-FLEX-ST</t>
  </si>
  <si>
    <t>Термоізоляція 09х28 K-FLEX-ST</t>
  </si>
  <si>
    <t>Фільтр реверсивний 3/8"</t>
  </si>
  <si>
    <t>Індикатор вологості 3/8"</t>
  </si>
  <si>
    <t>Завіса Olefini INTELLECT E 08 X L (6 KW)</t>
  </si>
  <si>
    <t>Допоміжні матеріали, кріплення та комплектуючі</t>
  </si>
  <si>
    <t>Вогнезатримуючий клапан</t>
  </si>
  <si>
    <t>додав від себе чекаю на наступному тижні вартість від підрядника</t>
  </si>
  <si>
    <t>Транспортно-заготівельні витрати</t>
  </si>
  <si>
    <t>Разом по розділу</t>
  </si>
  <si>
    <t>Комплекс робіт по влаштуванню Вентиляція.Система П1</t>
  </si>
  <si>
    <t>Р.5.50.3.4</t>
  </si>
  <si>
    <t>Монтаж вентиляційної установки</t>
  </si>
  <si>
    <t>Вентиляційна установка припливна з електроручним вентилятором,електричною секцією нагріву,фільтрами,гнучкимивставками та відсічним клапаном з електричним приводом,рамою,комплектом автоматики L=1740м3/год Рсистеми=250 Па Aerostar MSAHU-4 "Аеростар"</t>
  </si>
  <si>
    <t>Монтаж глушнику</t>
  </si>
  <si>
    <t>Глушник шуму 600х300 довжиною 1000мм  ШГ-60-30-1000 "Вентс"</t>
  </si>
  <si>
    <t>Кожух припливний захисний та захисна решітка КПЗ-М-500х500-Дн355 +МЗР-500х500 "Вентс"</t>
  </si>
  <si>
    <t>Розширювальна камера РК-1,0-Г "Вентс"</t>
  </si>
  <si>
    <t>Монтаж клапану</t>
  </si>
  <si>
    <t>Клапан вогнезатримуючий з електроприводом Belimo BFL230-T д-100 КПВ-1,0-100Е "Інтеркондиціонер"</t>
  </si>
  <si>
    <t>Клапан вогнезатримуючий з електроприводом Belimo BFL230-T 500х200 КПВ-1,0-500х200Е "Інтеркондиціонер"</t>
  </si>
  <si>
    <t>Дросель-клапан круглий д-100 ДК-д100</t>
  </si>
  <si>
    <t>Дросель-клапан круглий д-125 ДК-д125</t>
  </si>
  <si>
    <t>Дросель-клапан прямокутний 500х200 ДК-500х200</t>
  </si>
  <si>
    <t>Монтаж анемостату</t>
  </si>
  <si>
    <t>Анемостат А125 ВР "Вентс"</t>
  </si>
  <si>
    <t>Анемостат А200 ВР "Вентс"</t>
  </si>
  <si>
    <t>Монтаж гратів</t>
  </si>
  <si>
    <t>Грати прямокутні дверцята 500х200 РВ 500х200</t>
  </si>
  <si>
    <t>Монтаж повітропроводів</t>
  </si>
  <si>
    <t>Повітропровід з тонколистної оцинкованої сталі круглого перерізу товщиною 0,5мм щільність класу "В" д-100</t>
  </si>
  <si>
    <t>Повітропровід з тонколистної оцинкованої сталі круглого перерізу товщиною 0,5мм щільність класу "В" д-125</t>
  </si>
  <si>
    <t>Повітропровід з тонколистної оцинкованої сталі круглого перерізу товщиною 0,6мм щільність класу "В" д-350</t>
  </si>
  <si>
    <t>Повітропровід з тонколистної оцинкованої сталі прямокутного перерізу товщиною 0,7мм щільність класу "В" 300х200</t>
  </si>
  <si>
    <t>Повітропровід з тонколистної оцинкованої сталі прямокутного перерізу товщиною 0,7мм щільність класу "В" 350х200</t>
  </si>
  <si>
    <t>Повітропровід з тонколистної оцинкованої сталі прямокутного перерізу товщиною 0,7мм щільність класу "В" 400х200</t>
  </si>
  <si>
    <t>Повітропровід з тонколистної оцинкованої сталі прямокутного перерізу товщиною 0,7мм щільність класу "В" 500х200</t>
  </si>
  <si>
    <t>Повітропровід з тонколистної оцинкованої сталі прямокутного перерізу товщиною 0,7мм щільність класу "В" 600х300</t>
  </si>
  <si>
    <t>Фасонні вироби товщиною 0,5мм</t>
  </si>
  <si>
    <t>Фасонні вироби товщиною 0,6мм</t>
  </si>
  <si>
    <t>Фасонні вироби товщиною 0,7мм</t>
  </si>
  <si>
    <t>Монтаж труби 377мм</t>
  </si>
  <si>
    <t>м</t>
  </si>
  <si>
    <t>Труба сталева електрозварна д-377х8</t>
  </si>
  <si>
    <t>Фітинги для труби сталевої електрозварної(трійники переходм з'єднання)</t>
  </si>
  <si>
    <t>Ізоляція повітропроводів</t>
  </si>
  <si>
    <t>Ізоляція мінераловатна товщиною 50мм Alu Iamella Mat 050 "ROCKWOOL"</t>
  </si>
  <si>
    <t>Клей,стрічка самоклеюча</t>
  </si>
  <si>
    <t>Кріплення повітропроводів</t>
  </si>
  <si>
    <t xml:space="preserve">Кріплення трубопроводів </t>
  </si>
  <si>
    <t xml:space="preserve">Грунтування труб </t>
  </si>
  <si>
    <t>Грунтовка</t>
  </si>
  <si>
    <t>кг</t>
  </si>
  <si>
    <t>Фарбування труби</t>
  </si>
  <si>
    <t>Фарба олійна</t>
  </si>
  <si>
    <t>Комплекс робіт по влаштуванню Вентиляція.Система В1</t>
  </si>
  <si>
    <t>Встановлення вентилятора</t>
  </si>
  <si>
    <t>Вентиляційна установка припливна з електроручним вентилятором,електричною секцією нагріву,фільтрами,гнучкимивставками та відсічним клапаном з електричним приводом,рамою,комплектом автоматики L=1670м3/год Рсистеми=250 Па ERF-80-50-K-315 "Аеростар"</t>
  </si>
  <si>
    <t>Встановлення глушнику шуму</t>
  </si>
  <si>
    <t>Глушник шуму д-355 довжиною 600мм ШГ-355-600 "Вентс"</t>
  </si>
  <si>
    <t>Монтаж решіток</t>
  </si>
  <si>
    <t>Уніфікована захисна решітка МЗР 500х500 "Вентс"</t>
  </si>
  <si>
    <t>Клапан вогнезатримуючий з електроприводом Belimo BFL230-T 450х200 КПВ-1,0-450х200Е "Інтеркондиціонер"</t>
  </si>
  <si>
    <t>Дросель-клапан прямокутний 350х200 ДК-500х200</t>
  </si>
  <si>
    <t>Анемостат А100 ВР "Вентс"</t>
  </si>
  <si>
    <t>Грати прямокутні дверцята 500х200 РВ350х200</t>
  </si>
  <si>
    <t>Повітропровід з тонколистної оцинкованої сталі прямокутного перерізу товщиною 0,7мм щільність класу "В" 450х200</t>
  </si>
  <si>
    <t xml:space="preserve">Ізоляція каучукова К-Flex ІЕ 19 t=19мм </t>
  </si>
  <si>
    <t>Комплекс робіт по Вентиляція.Система В2</t>
  </si>
  <si>
    <t>Вентилятор канальний для круглого каналу L=300 м3/год Рсистеми=220Па ВКМ 200ЕС Вентс</t>
  </si>
  <si>
    <t>Монтаж гнучкої вставки</t>
  </si>
  <si>
    <t>Гнучка вставка кругла д 200 ГВ200 Вентс</t>
  </si>
  <si>
    <t>Глушник шуму д-200 довжиною 900мм ШГ-200-900 Вентс</t>
  </si>
  <si>
    <t>Монтад зворотнього клапану</t>
  </si>
  <si>
    <t>Клапан зворотній д-160 КЗ-160</t>
  </si>
  <si>
    <t>Клапан вогнезатримуючий з електричним приводом Belimo BFL230-T д-125 КПВ-1,0-125Е "Інтеркондиціонер"</t>
  </si>
  <si>
    <t>Клапан вогнезатримуючий з електричним приводом Belimo BFL230-T д-160 КПВ-1,0-160Е "Інтеркондиціонер"</t>
  </si>
  <si>
    <t>Монтаж повітропроводу</t>
  </si>
  <si>
    <t>Повітропровід з тонколистної оцинкованої сталі круглого перерізу товщиною 0,5мм щільність класу "В" д-160</t>
  </si>
  <si>
    <t>Повітропровід з тонколистної оцинкованої сталі круглого перерізу товщиною 0,5мм щільність класу "В" 200х100</t>
  </si>
  <si>
    <t xml:space="preserve">Ізоляція каучукова К-Flex ІЕ 19х160 t=19мм </t>
  </si>
  <si>
    <t>Клей стрічка самоклеюча</t>
  </si>
  <si>
    <t>Комплекс робіт по Вентиляція.Система В3</t>
  </si>
  <si>
    <t>Вентилятор канальний для круглого каналу L=90 м3/год Рсистеми=210Па ВКМ 100ЕС Вентс</t>
  </si>
  <si>
    <t>Гнучка вставка кругла д 100 ГВ100 Вентс</t>
  </si>
  <si>
    <t>Глушник шуму д-100 довжиною 600мм ШГ-100-600 Вентс</t>
  </si>
  <si>
    <t>Клапан зворотній д-100 КЗ-100</t>
  </si>
  <si>
    <t>Клапан вогнезатримуючий з електричним приводом Belimo BFL230-T д-100 КПВ-1,0-100Е "Інтеркондиціонер"</t>
  </si>
  <si>
    <t>Монтаж труби 108мм</t>
  </si>
  <si>
    <t>Труба сталева електрозварна д-108х6</t>
  </si>
  <si>
    <t xml:space="preserve">Ізоляція каучукова К-Flex ІЕ 19х108 t=19мм </t>
  </si>
  <si>
    <t>Комплекс робіт по Вентиляція.Система В4</t>
  </si>
  <si>
    <t>Вентилятор канальний для круглого каналу L=140 м3/год Рсистеми=200Па ВКМ 100ЕС Вентс</t>
  </si>
  <si>
    <t>Комплекс робіт по Вентиляція.Система В5</t>
  </si>
  <si>
    <t>Вентилятор канальний для круглого каналу L=70 м3/год Рсистеми=250Па ВКМ 100ЕС Вентс</t>
  </si>
  <si>
    <t>Комплекс робіт по Вентиляція.Система В6</t>
  </si>
  <si>
    <t>Р.5.50.3.2</t>
  </si>
  <si>
    <t>Вентилятор канальний для круглого каналу L=2970 м3/год Рсистеми=520Па SBV 60-35/31-4D "АЕРОСТАТ"</t>
  </si>
  <si>
    <t>Гнучка вставка прямокутна 600х350 ГВ600х350 Вентс</t>
  </si>
  <si>
    <t>Глушник шуму 400х400 довжиною 1000мм  ШГ-40-40-1000 "Вентс"</t>
  </si>
  <si>
    <t>Глушник шуму 600х350 довжиною 1000мм  ШГ-60-35-1000 "Вентс"</t>
  </si>
  <si>
    <t>Клапан зворотній 600х350 КЗ-600х350</t>
  </si>
  <si>
    <t>Встановлення гратів</t>
  </si>
  <si>
    <t>Грати зовнішні з сіткою 1000х500 РН 1000х500</t>
  </si>
  <si>
    <t>Повітропровід з тонколистної оцинкованої сталі круглого перерізу товщиною 0,5мм щільність класу "В" д-200</t>
  </si>
  <si>
    <t>Повітропровід з тонколистної оцинкованої сталі круглого перерізу товщиною 0,5мм щільність класу "В" д-250</t>
  </si>
  <si>
    <t>Повітропровід з тонколистної оцинкованої сталі прямокутного перерізу товщиною 0,7мм щільність класу "В" 300х300</t>
  </si>
  <si>
    <t>Повітропровід з тонколистної оцинкованої сталі прямокутного перерізу товщиною 0,7мм щільність класу "В" 350х300</t>
  </si>
  <si>
    <t>Повітропровід з тонколистної оцинкованої сталі прямокутного перерізу товщиною 0,7мм щільність класу "В" 350х350</t>
  </si>
  <si>
    <t>Повітропровід з тонколистної оцинкованої сталі прямокутного перерізу товщиною 0,7мм щільність класу "В" 400х350</t>
  </si>
  <si>
    <t>Повітропровід з тонколистної оцинкованої сталі прямокутного перерізу товщиною 0,7мм щільність класу "В" 400х400</t>
  </si>
  <si>
    <t>Повітропровід з тонколистної оцинкованої сталі прямокутного перерізу товщиною 0,7мм щільність класу "В" 600х350</t>
  </si>
  <si>
    <t>Повітропровід з тонколистної оцинкованої сталі прямокутного перерізу товщиною 0,7мм щільність класу "В" 1000х500</t>
  </si>
  <si>
    <t>Ізоляція вогнетривка EI60 товщина 10 мм</t>
  </si>
  <si>
    <t>Комплекс робіт по Вентиляція.Система В7</t>
  </si>
  <si>
    <t>Вентилятор канальний для круглого каналу L=20 м3/год Рсистеми=280Па ВКМ 100ЕС Вентс</t>
  </si>
  <si>
    <t>Комплекс робіт по Вентиляція.Система В8</t>
  </si>
  <si>
    <t>Вентилятор канальний для круглого каналу L=430 м3/год Рсистеми=230Па ВКМ 200ЕС Вентс</t>
  </si>
  <si>
    <t>Глушник шуму д-200 довжиною 600мм ШГ-200-600 Вентс</t>
  </si>
  <si>
    <t>Клапан зворотній д-200 КЗ-200</t>
  </si>
  <si>
    <t>Клапан вогнезатримуючий з електричним приводом Belimo BFL230-T д-200 КПВ-1,0-200Е "Інтеркондиціонер"</t>
  </si>
  <si>
    <t>Дросель-клапан круглий д-200 ДК-д200</t>
  </si>
  <si>
    <t>Кріплення повітроводів</t>
  </si>
  <si>
    <t>Транспортні витрати</t>
  </si>
  <si>
    <t>Монтаж фасонних елементів</t>
  </si>
  <si>
    <t>Комплекс робіт по влаштуванню повітроводів в грунті.</t>
  </si>
  <si>
    <t>Р.4.6</t>
  </si>
  <si>
    <t>Влаштування трубопроводів</t>
  </si>
  <si>
    <t>Труба Dn500 L=5900</t>
  </si>
  <si>
    <t>Труба Dn500 L=2700</t>
  </si>
  <si>
    <t>Коліно відвід 90 град Dn500</t>
  </si>
  <si>
    <t>Зароблювання отворів</t>
  </si>
  <si>
    <t>ком</t>
  </si>
  <si>
    <t xml:space="preserve">Гідроізоляція, </t>
  </si>
  <si>
    <t>Влаштування утеплювачу</t>
  </si>
  <si>
    <t>Утеплювач ЕППС товщиною 100мм</t>
  </si>
  <si>
    <t>Разом по розділах.</t>
  </si>
  <si>
    <t>Всього по розділах</t>
  </si>
  <si>
    <t xml:space="preserve">Непередбачені витрати на роботи що виконуються в зимовий період. </t>
  </si>
  <si>
    <t>%</t>
  </si>
  <si>
    <t>Витрати на роботу генераторів.</t>
  </si>
  <si>
    <t>дн.</t>
  </si>
  <si>
    <t xml:space="preserve">Загальновиробничі витрати </t>
  </si>
  <si>
    <t>Разом по розділу.</t>
  </si>
  <si>
    <t>Всього по розділах без ПДВ.</t>
  </si>
  <si>
    <t xml:space="preserve">ПДВ - 20%. </t>
  </si>
  <si>
    <t>Всього по кошторису.</t>
  </si>
  <si>
    <t>Разом по кошторису.</t>
  </si>
  <si>
    <t>Примітка:</t>
  </si>
  <si>
    <t>Договірна ціна не враховує витрати на проживання роборих та ІТР. Забезпечення матеріалами, механізмами, водопостачання та електроенергією покладається на Замовника.</t>
  </si>
  <si>
    <t>Термін виконання робіт: Згідно графіку виконання робіт на об'єкті. Графік може бути подовжено із за змін та коригувань проекту. Графік може бути подовжено із несприятливих умов погоди в даній місцевості. Форсмажорні обставини в воєнний стан.</t>
  </si>
  <si>
    <t>ЗАМОВНИК:</t>
  </si>
  <si>
    <t>ПІДРЯДНИК</t>
  </si>
  <si>
    <t>ТОВ "КРИВОПІЛЛЯ ІНВЕСТ"</t>
  </si>
  <si>
    <t xml:space="preserve">Директор </t>
  </si>
  <si>
    <t>Директор</t>
  </si>
  <si>
    <r>
      <rPr>
        <sz val="8"/>
        <rFont val="Times New Roman"/>
        <family val="1"/>
        <charset val="204"/>
      </rPr>
      <t>Фарберов І.В.</t>
    </r>
    <r>
      <rPr>
        <b/>
        <sz val="8"/>
        <rFont val="Times New Roman"/>
        <family val="1"/>
        <charset val="204"/>
      </rPr>
      <t>____________________м.п.</t>
    </r>
  </si>
  <si>
    <t>.__________________м.п.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</si>
</sst>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\ \-\ "/>
  </numFmts>
  <fonts count="24" x14ac:knownFonts="1">
    <font>
      <sz val="11"/>
      <color theme="1"/>
      <name val="Aptos Narrow"/>
      <family val="2"/>
      <charset val="204"/>
      <scheme val="minor"/>
    </font>
    <font>
      <b/>
      <sz val="8"/>
      <color rgb="FF1F3864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ptos Narrow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name val="Aptos Narrow"/>
      <family val="2"/>
      <charset val="204"/>
      <scheme val="minor"/>
    </font>
    <font>
      <b/>
      <sz val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Times New Roman"/>
      <family val="1"/>
      <charset val="204"/>
    </font>
    <font>
      <b/>
      <sz val="10"/>
      <color rgb="FF00B050"/>
      <name val="Arial Cyr"/>
      <charset val="204"/>
    </font>
    <font>
      <sz val="10"/>
      <name val="Arial Cyr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9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center" vertical="center" wrapText="1"/>
    </xf>
    <xf numFmtId="4" fontId="11" fillId="3" borderId="5" xfId="0" applyNumberFormat="1" applyFont="1" applyFill="1" applyBorder="1" applyAlignment="1">
      <alignment horizontal="center"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2" fontId="3" fillId="4" borderId="14" xfId="0" applyNumberFormat="1" applyFont="1" applyFill="1" applyBorder="1" applyAlignment="1">
      <alignment horizontal="center" vertical="center" wrapText="1"/>
    </xf>
    <xf numFmtId="4" fontId="3" fillId="4" borderId="14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12" fillId="0" borderId="16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4" fontId="12" fillId="5" borderId="16" xfId="0" applyNumberFormat="1" applyFont="1" applyFill="1" applyBorder="1" applyAlignment="1">
      <alignment horizontal="center" vertical="center" wrapText="1"/>
    </xf>
    <xf numFmtId="0" fontId="0" fillId="5" borderId="0" xfId="0" applyFill="1"/>
    <xf numFmtId="4" fontId="0" fillId="5" borderId="0" xfId="0" applyNumberFormat="1" applyFill="1"/>
    <xf numFmtId="0" fontId="11" fillId="2" borderId="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left" vertical="center" wrapText="1"/>
    </xf>
    <xf numFmtId="0" fontId="3" fillId="4" borderId="18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 wrapText="1"/>
    </xf>
    <xf numFmtId="4" fontId="12" fillId="4" borderId="5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4" fontId="12" fillId="4" borderId="21" xfId="0" applyNumberFormat="1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left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 shrinkToFit="1"/>
    </xf>
    <xf numFmtId="4" fontId="15" fillId="0" borderId="14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 wrapText="1"/>
    </xf>
    <xf numFmtId="4" fontId="3" fillId="7" borderId="14" xfId="0" applyNumberFormat="1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left" vertical="center" wrapText="1"/>
    </xf>
    <xf numFmtId="2" fontId="3" fillId="7" borderId="14" xfId="0" applyNumberFormat="1" applyFont="1" applyFill="1" applyBorder="1" applyAlignment="1">
      <alignment horizontal="center" vertical="center" wrapText="1"/>
    </xf>
    <xf numFmtId="2" fontId="14" fillId="7" borderId="14" xfId="0" applyNumberFormat="1" applyFont="1" applyFill="1" applyBorder="1" applyAlignment="1">
      <alignment horizontal="center" vertical="center" wrapText="1" shrinkToFit="1"/>
    </xf>
    <xf numFmtId="4" fontId="12" fillId="7" borderId="14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4" borderId="2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4" fontId="3" fillId="7" borderId="2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7" borderId="14" xfId="0" applyFont="1" applyFill="1" applyBorder="1" applyAlignment="1">
      <alignment horizontal="left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2" fillId="2" borderId="2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shrinkToFit="1"/>
    </xf>
    <xf numFmtId="2" fontId="12" fillId="4" borderId="15" xfId="0" applyNumberFormat="1" applyFont="1" applyFill="1" applyBorder="1" applyAlignment="1">
      <alignment horizontal="center" vertical="center" wrapText="1"/>
    </xf>
    <xf numFmtId="4" fontId="12" fillId="4" borderId="15" xfId="0" applyNumberFormat="1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left" vertical="center" wrapText="1"/>
    </xf>
    <xf numFmtId="4" fontId="15" fillId="7" borderId="14" xfId="0" applyNumberFormat="1" applyFont="1" applyFill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2" fontId="3" fillId="2" borderId="10" xfId="0" applyNumberFormat="1" applyFont="1" applyFill="1" applyBorder="1" applyAlignment="1">
      <alignment horizontal="center" vertical="center" wrapText="1"/>
    </xf>
    <xf numFmtId="2" fontId="3" fillId="7" borderId="2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164" fontId="16" fillId="7" borderId="14" xfId="0" applyNumberFormat="1" applyFont="1" applyFill="1" applyBorder="1" applyAlignment="1">
      <alignment horizontal="center" vertical="center" wrapText="1"/>
    </xf>
    <xf numFmtId="2" fontId="3" fillId="6" borderId="14" xfId="0" applyNumberFormat="1" applyFont="1" applyFill="1" applyBorder="1" applyAlignment="1">
      <alignment horizontal="center" vertical="center" wrapText="1"/>
    </xf>
    <xf numFmtId="2" fontId="12" fillId="0" borderId="15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center" vertical="center" wrapText="1"/>
    </xf>
    <xf numFmtId="2" fontId="3" fillId="3" borderId="13" xfId="0" applyNumberFormat="1" applyFont="1" applyFill="1" applyBorder="1" applyAlignment="1">
      <alignment horizontal="center" vertical="center" wrapText="1"/>
    </xf>
    <xf numFmtId="4" fontId="2" fillId="3" borderId="29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2" fillId="3" borderId="27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3" fillId="0" borderId="0" xfId="0" applyFont="1"/>
    <xf numFmtId="0" fontId="1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0" xfId="0" applyNumberFormat="1" applyFont="1" applyFill="1" applyAlignment="1">
      <alignment horizontal="center" vertical="center" wrapText="1"/>
    </xf>
    <xf numFmtId="4" fontId="2" fillId="4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2" fontId="2" fillId="4" borderId="0" xfId="0" applyNumberFormat="1" applyFont="1" applyFill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4" fontId="2" fillId="3" borderId="10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4" fontId="6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9" fillId="0" borderId="0" xfId="1" applyFont="1" applyAlignment="1">
      <alignment horizontal="center" vertical="center" wrapText="1"/>
    </xf>
    <xf numFmtId="4" fontId="20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2" fillId="0" borderId="0" xfId="1" applyFont="1" applyAlignment="1">
      <alignment horizontal="center" vertical="center" wrapText="1"/>
    </xf>
    <xf numFmtId="4" fontId="23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2" fontId="16" fillId="0" borderId="0" xfId="1" applyNumberFormat="1" applyFont="1" applyAlignment="1">
      <alignment horizontal="center" vertical="center" wrapText="1"/>
    </xf>
    <xf numFmtId="4" fontId="21" fillId="0" borderId="0" xfId="1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2" fontId="16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 vertical="center"/>
    </xf>
  </cellXfs>
  <cellStyles count="2">
    <cellStyle name="Звичайний" xfId="0" builtinId="0"/>
    <cellStyle name="Обычный_Голосеевская" xfId="1" xr:uid="{B592C776-708E-4041-8622-23DDA2E850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919E-668E-45CC-9904-9EA43874C85D}">
  <dimension ref="A1:Q308"/>
  <sheetViews>
    <sheetView tabSelected="1" topLeftCell="A3" zoomScale="80" zoomScaleNormal="80" workbookViewId="0">
      <selection activeCell="M274" sqref="M274"/>
    </sheetView>
  </sheetViews>
  <sheetFormatPr defaultRowHeight="14.5" x14ac:dyDescent="0.35"/>
  <cols>
    <col min="2" max="2" width="3.1796875" customWidth="1"/>
    <col min="3" max="3" width="36" style="1" customWidth="1"/>
    <col min="4" max="4" width="7.08984375" customWidth="1"/>
    <col min="5" max="5" width="8.81640625" style="2" customWidth="1"/>
    <col min="6" max="6" width="13.90625" style="2" customWidth="1"/>
    <col min="7" max="7" width="12.81640625" style="2" customWidth="1"/>
    <col min="8" max="8" width="27.54296875" customWidth="1"/>
    <col min="9" max="9" width="7.1796875" style="2" customWidth="1"/>
    <col min="10" max="10" width="10.453125" style="2" customWidth="1"/>
    <col min="11" max="11" width="9.54296875" style="2" customWidth="1"/>
    <col min="12" max="12" width="12.81640625" style="2" customWidth="1"/>
    <col min="13" max="13" width="46.54296875" customWidth="1"/>
    <col min="14" max="14" width="11.54296875" bestFit="1" customWidth="1"/>
    <col min="15" max="15" width="11.81640625" bestFit="1" customWidth="1"/>
    <col min="17" max="17" width="11.54296875" bestFit="1" customWidth="1"/>
    <col min="258" max="258" width="3.1796875" customWidth="1"/>
    <col min="259" max="259" width="36" customWidth="1"/>
    <col min="260" max="260" width="7.08984375" customWidth="1"/>
    <col min="261" max="261" width="8.81640625" customWidth="1"/>
    <col min="262" max="262" width="13.90625" customWidth="1"/>
    <col min="263" max="263" width="12.81640625" customWidth="1"/>
    <col min="264" max="264" width="27.54296875" customWidth="1"/>
    <col min="265" max="265" width="7.1796875" customWidth="1"/>
    <col min="266" max="266" width="10.453125" customWidth="1"/>
    <col min="267" max="267" width="9.54296875" customWidth="1"/>
    <col min="268" max="268" width="12.81640625" customWidth="1"/>
    <col min="270" max="270" width="11.54296875" bestFit="1" customWidth="1"/>
    <col min="271" max="271" width="11.81640625" bestFit="1" customWidth="1"/>
    <col min="273" max="273" width="11.54296875" bestFit="1" customWidth="1"/>
    <col min="514" max="514" width="3.1796875" customWidth="1"/>
    <col min="515" max="515" width="36" customWidth="1"/>
    <col min="516" max="516" width="7.08984375" customWidth="1"/>
    <col min="517" max="517" width="8.81640625" customWidth="1"/>
    <col min="518" max="518" width="13.90625" customWidth="1"/>
    <col min="519" max="519" width="12.81640625" customWidth="1"/>
    <col min="520" max="520" width="27.54296875" customWidth="1"/>
    <col min="521" max="521" width="7.1796875" customWidth="1"/>
    <col min="522" max="522" width="10.453125" customWidth="1"/>
    <col min="523" max="523" width="9.54296875" customWidth="1"/>
    <col min="524" max="524" width="12.81640625" customWidth="1"/>
    <col min="526" max="526" width="11.54296875" bestFit="1" customWidth="1"/>
    <col min="527" max="527" width="11.81640625" bestFit="1" customWidth="1"/>
    <col min="529" max="529" width="11.54296875" bestFit="1" customWidth="1"/>
    <col min="770" max="770" width="3.1796875" customWidth="1"/>
    <col min="771" max="771" width="36" customWidth="1"/>
    <col min="772" max="772" width="7.08984375" customWidth="1"/>
    <col min="773" max="773" width="8.81640625" customWidth="1"/>
    <col min="774" max="774" width="13.90625" customWidth="1"/>
    <col min="775" max="775" width="12.81640625" customWidth="1"/>
    <col min="776" max="776" width="27.54296875" customWidth="1"/>
    <col min="777" max="777" width="7.1796875" customWidth="1"/>
    <col min="778" max="778" width="10.453125" customWidth="1"/>
    <col min="779" max="779" width="9.54296875" customWidth="1"/>
    <col min="780" max="780" width="12.81640625" customWidth="1"/>
    <col min="782" max="782" width="11.54296875" bestFit="1" customWidth="1"/>
    <col min="783" max="783" width="11.81640625" bestFit="1" customWidth="1"/>
    <col min="785" max="785" width="11.54296875" bestFit="1" customWidth="1"/>
    <col min="1026" max="1026" width="3.1796875" customWidth="1"/>
    <col min="1027" max="1027" width="36" customWidth="1"/>
    <col min="1028" max="1028" width="7.08984375" customWidth="1"/>
    <col min="1029" max="1029" width="8.81640625" customWidth="1"/>
    <col min="1030" max="1030" width="13.90625" customWidth="1"/>
    <col min="1031" max="1031" width="12.81640625" customWidth="1"/>
    <col min="1032" max="1032" width="27.54296875" customWidth="1"/>
    <col min="1033" max="1033" width="7.1796875" customWidth="1"/>
    <col min="1034" max="1034" width="10.453125" customWidth="1"/>
    <col min="1035" max="1035" width="9.54296875" customWidth="1"/>
    <col min="1036" max="1036" width="12.81640625" customWidth="1"/>
    <col min="1038" max="1038" width="11.54296875" bestFit="1" customWidth="1"/>
    <col min="1039" max="1039" width="11.81640625" bestFit="1" customWidth="1"/>
    <col min="1041" max="1041" width="11.54296875" bestFit="1" customWidth="1"/>
    <col min="1282" max="1282" width="3.1796875" customWidth="1"/>
    <col min="1283" max="1283" width="36" customWidth="1"/>
    <col min="1284" max="1284" width="7.08984375" customWidth="1"/>
    <col min="1285" max="1285" width="8.81640625" customWidth="1"/>
    <col min="1286" max="1286" width="13.90625" customWidth="1"/>
    <col min="1287" max="1287" width="12.81640625" customWidth="1"/>
    <col min="1288" max="1288" width="27.54296875" customWidth="1"/>
    <col min="1289" max="1289" width="7.1796875" customWidth="1"/>
    <col min="1290" max="1290" width="10.453125" customWidth="1"/>
    <col min="1291" max="1291" width="9.54296875" customWidth="1"/>
    <col min="1292" max="1292" width="12.81640625" customWidth="1"/>
    <col min="1294" max="1294" width="11.54296875" bestFit="1" customWidth="1"/>
    <col min="1295" max="1295" width="11.81640625" bestFit="1" customWidth="1"/>
    <col min="1297" max="1297" width="11.54296875" bestFit="1" customWidth="1"/>
    <col min="1538" max="1538" width="3.1796875" customWidth="1"/>
    <col min="1539" max="1539" width="36" customWidth="1"/>
    <col min="1540" max="1540" width="7.08984375" customWidth="1"/>
    <col min="1541" max="1541" width="8.81640625" customWidth="1"/>
    <col min="1542" max="1542" width="13.90625" customWidth="1"/>
    <col min="1543" max="1543" width="12.81640625" customWidth="1"/>
    <col min="1544" max="1544" width="27.54296875" customWidth="1"/>
    <col min="1545" max="1545" width="7.1796875" customWidth="1"/>
    <col min="1546" max="1546" width="10.453125" customWidth="1"/>
    <col min="1547" max="1547" width="9.54296875" customWidth="1"/>
    <col min="1548" max="1548" width="12.81640625" customWidth="1"/>
    <col min="1550" max="1550" width="11.54296875" bestFit="1" customWidth="1"/>
    <col min="1551" max="1551" width="11.81640625" bestFit="1" customWidth="1"/>
    <col min="1553" max="1553" width="11.54296875" bestFit="1" customWidth="1"/>
    <col min="1794" max="1794" width="3.1796875" customWidth="1"/>
    <col min="1795" max="1795" width="36" customWidth="1"/>
    <col min="1796" max="1796" width="7.08984375" customWidth="1"/>
    <col min="1797" max="1797" width="8.81640625" customWidth="1"/>
    <col min="1798" max="1798" width="13.90625" customWidth="1"/>
    <col min="1799" max="1799" width="12.81640625" customWidth="1"/>
    <col min="1800" max="1800" width="27.54296875" customWidth="1"/>
    <col min="1801" max="1801" width="7.1796875" customWidth="1"/>
    <col min="1802" max="1802" width="10.453125" customWidth="1"/>
    <col min="1803" max="1803" width="9.54296875" customWidth="1"/>
    <col min="1804" max="1804" width="12.81640625" customWidth="1"/>
    <col min="1806" max="1806" width="11.54296875" bestFit="1" customWidth="1"/>
    <col min="1807" max="1807" width="11.81640625" bestFit="1" customWidth="1"/>
    <col min="1809" max="1809" width="11.54296875" bestFit="1" customWidth="1"/>
    <col min="2050" max="2050" width="3.1796875" customWidth="1"/>
    <col min="2051" max="2051" width="36" customWidth="1"/>
    <col min="2052" max="2052" width="7.08984375" customWidth="1"/>
    <col min="2053" max="2053" width="8.81640625" customWidth="1"/>
    <col min="2054" max="2054" width="13.90625" customWidth="1"/>
    <col min="2055" max="2055" width="12.81640625" customWidth="1"/>
    <col min="2056" max="2056" width="27.54296875" customWidth="1"/>
    <col min="2057" max="2057" width="7.1796875" customWidth="1"/>
    <col min="2058" max="2058" width="10.453125" customWidth="1"/>
    <col min="2059" max="2059" width="9.54296875" customWidth="1"/>
    <col min="2060" max="2060" width="12.81640625" customWidth="1"/>
    <col min="2062" max="2062" width="11.54296875" bestFit="1" customWidth="1"/>
    <col min="2063" max="2063" width="11.81640625" bestFit="1" customWidth="1"/>
    <col min="2065" max="2065" width="11.54296875" bestFit="1" customWidth="1"/>
    <col min="2306" max="2306" width="3.1796875" customWidth="1"/>
    <col min="2307" max="2307" width="36" customWidth="1"/>
    <col min="2308" max="2308" width="7.08984375" customWidth="1"/>
    <col min="2309" max="2309" width="8.81640625" customWidth="1"/>
    <col min="2310" max="2310" width="13.90625" customWidth="1"/>
    <col min="2311" max="2311" width="12.81640625" customWidth="1"/>
    <col min="2312" max="2312" width="27.54296875" customWidth="1"/>
    <col min="2313" max="2313" width="7.1796875" customWidth="1"/>
    <col min="2314" max="2314" width="10.453125" customWidth="1"/>
    <col min="2315" max="2315" width="9.54296875" customWidth="1"/>
    <col min="2316" max="2316" width="12.81640625" customWidth="1"/>
    <col min="2318" max="2318" width="11.54296875" bestFit="1" customWidth="1"/>
    <col min="2319" max="2319" width="11.81640625" bestFit="1" customWidth="1"/>
    <col min="2321" max="2321" width="11.54296875" bestFit="1" customWidth="1"/>
    <col min="2562" max="2562" width="3.1796875" customWidth="1"/>
    <col min="2563" max="2563" width="36" customWidth="1"/>
    <col min="2564" max="2564" width="7.08984375" customWidth="1"/>
    <col min="2565" max="2565" width="8.81640625" customWidth="1"/>
    <col min="2566" max="2566" width="13.90625" customWidth="1"/>
    <col min="2567" max="2567" width="12.81640625" customWidth="1"/>
    <col min="2568" max="2568" width="27.54296875" customWidth="1"/>
    <col min="2569" max="2569" width="7.1796875" customWidth="1"/>
    <col min="2570" max="2570" width="10.453125" customWidth="1"/>
    <col min="2571" max="2571" width="9.54296875" customWidth="1"/>
    <col min="2572" max="2572" width="12.81640625" customWidth="1"/>
    <col min="2574" max="2574" width="11.54296875" bestFit="1" customWidth="1"/>
    <col min="2575" max="2575" width="11.81640625" bestFit="1" customWidth="1"/>
    <col min="2577" max="2577" width="11.54296875" bestFit="1" customWidth="1"/>
    <col min="2818" max="2818" width="3.1796875" customWidth="1"/>
    <col min="2819" max="2819" width="36" customWidth="1"/>
    <col min="2820" max="2820" width="7.08984375" customWidth="1"/>
    <col min="2821" max="2821" width="8.81640625" customWidth="1"/>
    <col min="2822" max="2822" width="13.90625" customWidth="1"/>
    <col min="2823" max="2823" width="12.81640625" customWidth="1"/>
    <col min="2824" max="2824" width="27.54296875" customWidth="1"/>
    <col min="2825" max="2825" width="7.1796875" customWidth="1"/>
    <col min="2826" max="2826" width="10.453125" customWidth="1"/>
    <col min="2827" max="2827" width="9.54296875" customWidth="1"/>
    <col min="2828" max="2828" width="12.81640625" customWidth="1"/>
    <col min="2830" max="2830" width="11.54296875" bestFit="1" customWidth="1"/>
    <col min="2831" max="2831" width="11.81640625" bestFit="1" customWidth="1"/>
    <col min="2833" max="2833" width="11.54296875" bestFit="1" customWidth="1"/>
    <col min="3074" max="3074" width="3.1796875" customWidth="1"/>
    <col min="3075" max="3075" width="36" customWidth="1"/>
    <col min="3076" max="3076" width="7.08984375" customWidth="1"/>
    <col min="3077" max="3077" width="8.81640625" customWidth="1"/>
    <col min="3078" max="3078" width="13.90625" customWidth="1"/>
    <col min="3079" max="3079" width="12.81640625" customWidth="1"/>
    <col min="3080" max="3080" width="27.54296875" customWidth="1"/>
    <col min="3081" max="3081" width="7.1796875" customWidth="1"/>
    <col min="3082" max="3082" width="10.453125" customWidth="1"/>
    <col min="3083" max="3083" width="9.54296875" customWidth="1"/>
    <col min="3084" max="3084" width="12.81640625" customWidth="1"/>
    <col min="3086" max="3086" width="11.54296875" bestFit="1" customWidth="1"/>
    <col min="3087" max="3087" width="11.81640625" bestFit="1" customWidth="1"/>
    <col min="3089" max="3089" width="11.54296875" bestFit="1" customWidth="1"/>
    <col min="3330" max="3330" width="3.1796875" customWidth="1"/>
    <col min="3331" max="3331" width="36" customWidth="1"/>
    <col min="3332" max="3332" width="7.08984375" customWidth="1"/>
    <col min="3333" max="3333" width="8.81640625" customWidth="1"/>
    <col min="3334" max="3334" width="13.90625" customWidth="1"/>
    <col min="3335" max="3335" width="12.81640625" customWidth="1"/>
    <col min="3336" max="3336" width="27.54296875" customWidth="1"/>
    <col min="3337" max="3337" width="7.1796875" customWidth="1"/>
    <col min="3338" max="3338" width="10.453125" customWidth="1"/>
    <col min="3339" max="3339" width="9.54296875" customWidth="1"/>
    <col min="3340" max="3340" width="12.81640625" customWidth="1"/>
    <col min="3342" max="3342" width="11.54296875" bestFit="1" customWidth="1"/>
    <col min="3343" max="3343" width="11.81640625" bestFit="1" customWidth="1"/>
    <col min="3345" max="3345" width="11.54296875" bestFit="1" customWidth="1"/>
    <col min="3586" max="3586" width="3.1796875" customWidth="1"/>
    <col min="3587" max="3587" width="36" customWidth="1"/>
    <col min="3588" max="3588" width="7.08984375" customWidth="1"/>
    <col min="3589" max="3589" width="8.81640625" customWidth="1"/>
    <col min="3590" max="3590" width="13.90625" customWidth="1"/>
    <col min="3591" max="3591" width="12.81640625" customWidth="1"/>
    <col min="3592" max="3592" width="27.54296875" customWidth="1"/>
    <col min="3593" max="3593" width="7.1796875" customWidth="1"/>
    <col min="3594" max="3594" width="10.453125" customWidth="1"/>
    <col min="3595" max="3595" width="9.54296875" customWidth="1"/>
    <col min="3596" max="3596" width="12.81640625" customWidth="1"/>
    <col min="3598" max="3598" width="11.54296875" bestFit="1" customWidth="1"/>
    <col min="3599" max="3599" width="11.81640625" bestFit="1" customWidth="1"/>
    <col min="3601" max="3601" width="11.54296875" bestFit="1" customWidth="1"/>
    <col min="3842" max="3842" width="3.1796875" customWidth="1"/>
    <col min="3843" max="3843" width="36" customWidth="1"/>
    <col min="3844" max="3844" width="7.08984375" customWidth="1"/>
    <col min="3845" max="3845" width="8.81640625" customWidth="1"/>
    <col min="3846" max="3846" width="13.90625" customWidth="1"/>
    <col min="3847" max="3847" width="12.81640625" customWidth="1"/>
    <col min="3848" max="3848" width="27.54296875" customWidth="1"/>
    <col min="3849" max="3849" width="7.1796875" customWidth="1"/>
    <col min="3850" max="3850" width="10.453125" customWidth="1"/>
    <col min="3851" max="3851" width="9.54296875" customWidth="1"/>
    <col min="3852" max="3852" width="12.81640625" customWidth="1"/>
    <col min="3854" max="3854" width="11.54296875" bestFit="1" customWidth="1"/>
    <col min="3855" max="3855" width="11.81640625" bestFit="1" customWidth="1"/>
    <col min="3857" max="3857" width="11.54296875" bestFit="1" customWidth="1"/>
    <col min="4098" max="4098" width="3.1796875" customWidth="1"/>
    <col min="4099" max="4099" width="36" customWidth="1"/>
    <col min="4100" max="4100" width="7.08984375" customWidth="1"/>
    <col min="4101" max="4101" width="8.81640625" customWidth="1"/>
    <col min="4102" max="4102" width="13.90625" customWidth="1"/>
    <col min="4103" max="4103" width="12.81640625" customWidth="1"/>
    <col min="4104" max="4104" width="27.54296875" customWidth="1"/>
    <col min="4105" max="4105" width="7.1796875" customWidth="1"/>
    <col min="4106" max="4106" width="10.453125" customWidth="1"/>
    <col min="4107" max="4107" width="9.54296875" customWidth="1"/>
    <col min="4108" max="4108" width="12.81640625" customWidth="1"/>
    <col min="4110" max="4110" width="11.54296875" bestFit="1" customWidth="1"/>
    <col min="4111" max="4111" width="11.81640625" bestFit="1" customWidth="1"/>
    <col min="4113" max="4113" width="11.54296875" bestFit="1" customWidth="1"/>
    <col min="4354" max="4354" width="3.1796875" customWidth="1"/>
    <col min="4355" max="4355" width="36" customWidth="1"/>
    <col min="4356" max="4356" width="7.08984375" customWidth="1"/>
    <col min="4357" max="4357" width="8.81640625" customWidth="1"/>
    <col min="4358" max="4358" width="13.90625" customWidth="1"/>
    <col min="4359" max="4359" width="12.81640625" customWidth="1"/>
    <col min="4360" max="4360" width="27.54296875" customWidth="1"/>
    <col min="4361" max="4361" width="7.1796875" customWidth="1"/>
    <col min="4362" max="4362" width="10.453125" customWidth="1"/>
    <col min="4363" max="4363" width="9.54296875" customWidth="1"/>
    <col min="4364" max="4364" width="12.81640625" customWidth="1"/>
    <col min="4366" max="4366" width="11.54296875" bestFit="1" customWidth="1"/>
    <col min="4367" max="4367" width="11.81640625" bestFit="1" customWidth="1"/>
    <col min="4369" max="4369" width="11.54296875" bestFit="1" customWidth="1"/>
    <col min="4610" max="4610" width="3.1796875" customWidth="1"/>
    <col min="4611" max="4611" width="36" customWidth="1"/>
    <col min="4612" max="4612" width="7.08984375" customWidth="1"/>
    <col min="4613" max="4613" width="8.81640625" customWidth="1"/>
    <col min="4614" max="4614" width="13.90625" customWidth="1"/>
    <col min="4615" max="4615" width="12.81640625" customWidth="1"/>
    <col min="4616" max="4616" width="27.54296875" customWidth="1"/>
    <col min="4617" max="4617" width="7.1796875" customWidth="1"/>
    <col min="4618" max="4618" width="10.453125" customWidth="1"/>
    <col min="4619" max="4619" width="9.54296875" customWidth="1"/>
    <col min="4620" max="4620" width="12.81640625" customWidth="1"/>
    <col min="4622" max="4622" width="11.54296875" bestFit="1" customWidth="1"/>
    <col min="4623" max="4623" width="11.81640625" bestFit="1" customWidth="1"/>
    <col min="4625" max="4625" width="11.54296875" bestFit="1" customWidth="1"/>
    <col min="4866" max="4866" width="3.1796875" customWidth="1"/>
    <col min="4867" max="4867" width="36" customWidth="1"/>
    <col min="4868" max="4868" width="7.08984375" customWidth="1"/>
    <col min="4869" max="4869" width="8.81640625" customWidth="1"/>
    <col min="4870" max="4870" width="13.90625" customWidth="1"/>
    <col min="4871" max="4871" width="12.81640625" customWidth="1"/>
    <col min="4872" max="4872" width="27.54296875" customWidth="1"/>
    <col min="4873" max="4873" width="7.1796875" customWidth="1"/>
    <col min="4874" max="4874" width="10.453125" customWidth="1"/>
    <col min="4875" max="4875" width="9.54296875" customWidth="1"/>
    <col min="4876" max="4876" width="12.81640625" customWidth="1"/>
    <col min="4878" max="4878" width="11.54296875" bestFit="1" customWidth="1"/>
    <col min="4879" max="4879" width="11.81640625" bestFit="1" customWidth="1"/>
    <col min="4881" max="4881" width="11.54296875" bestFit="1" customWidth="1"/>
    <col min="5122" max="5122" width="3.1796875" customWidth="1"/>
    <col min="5123" max="5123" width="36" customWidth="1"/>
    <col min="5124" max="5124" width="7.08984375" customWidth="1"/>
    <col min="5125" max="5125" width="8.81640625" customWidth="1"/>
    <col min="5126" max="5126" width="13.90625" customWidth="1"/>
    <col min="5127" max="5127" width="12.81640625" customWidth="1"/>
    <col min="5128" max="5128" width="27.54296875" customWidth="1"/>
    <col min="5129" max="5129" width="7.1796875" customWidth="1"/>
    <col min="5130" max="5130" width="10.453125" customWidth="1"/>
    <col min="5131" max="5131" width="9.54296875" customWidth="1"/>
    <col min="5132" max="5132" width="12.81640625" customWidth="1"/>
    <col min="5134" max="5134" width="11.54296875" bestFit="1" customWidth="1"/>
    <col min="5135" max="5135" width="11.81640625" bestFit="1" customWidth="1"/>
    <col min="5137" max="5137" width="11.54296875" bestFit="1" customWidth="1"/>
    <col min="5378" max="5378" width="3.1796875" customWidth="1"/>
    <col min="5379" max="5379" width="36" customWidth="1"/>
    <col min="5380" max="5380" width="7.08984375" customWidth="1"/>
    <col min="5381" max="5381" width="8.81640625" customWidth="1"/>
    <col min="5382" max="5382" width="13.90625" customWidth="1"/>
    <col min="5383" max="5383" width="12.81640625" customWidth="1"/>
    <col min="5384" max="5384" width="27.54296875" customWidth="1"/>
    <col min="5385" max="5385" width="7.1796875" customWidth="1"/>
    <col min="5386" max="5386" width="10.453125" customWidth="1"/>
    <col min="5387" max="5387" width="9.54296875" customWidth="1"/>
    <col min="5388" max="5388" width="12.81640625" customWidth="1"/>
    <col min="5390" max="5390" width="11.54296875" bestFit="1" customWidth="1"/>
    <col min="5391" max="5391" width="11.81640625" bestFit="1" customWidth="1"/>
    <col min="5393" max="5393" width="11.54296875" bestFit="1" customWidth="1"/>
    <col min="5634" max="5634" width="3.1796875" customWidth="1"/>
    <col min="5635" max="5635" width="36" customWidth="1"/>
    <col min="5636" max="5636" width="7.08984375" customWidth="1"/>
    <col min="5637" max="5637" width="8.81640625" customWidth="1"/>
    <col min="5638" max="5638" width="13.90625" customWidth="1"/>
    <col min="5639" max="5639" width="12.81640625" customWidth="1"/>
    <col min="5640" max="5640" width="27.54296875" customWidth="1"/>
    <col min="5641" max="5641" width="7.1796875" customWidth="1"/>
    <col min="5642" max="5642" width="10.453125" customWidth="1"/>
    <col min="5643" max="5643" width="9.54296875" customWidth="1"/>
    <col min="5644" max="5644" width="12.81640625" customWidth="1"/>
    <col min="5646" max="5646" width="11.54296875" bestFit="1" customWidth="1"/>
    <col min="5647" max="5647" width="11.81640625" bestFit="1" customWidth="1"/>
    <col min="5649" max="5649" width="11.54296875" bestFit="1" customWidth="1"/>
    <col min="5890" max="5890" width="3.1796875" customWidth="1"/>
    <col min="5891" max="5891" width="36" customWidth="1"/>
    <col min="5892" max="5892" width="7.08984375" customWidth="1"/>
    <col min="5893" max="5893" width="8.81640625" customWidth="1"/>
    <col min="5894" max="5894" width="13.90625" customWidth="1"/>
    <col min="5895" max="5895" width="12.81640625" customWidth="1"/>
    <col min="5896" max="5896" width="27.54296875" customWidth="1"/>
    <col min="5897" max="5897" width="7.1796875" customWidth="1"/>
    <col min="5898" max="5898" width="10.453125" customWidth="1"/>
    <col min="5899" max="5899" width="9.54296875" customWidth="1"/>
    <col min="5900" max="5900" width="12.81640625" customWidth="1"/>
    <col min="5902" max="5902" width="11.54296875" bestFit="1" customWidth="1"/>
    <col min="5903" max="5903" width="11.81640625" bestFit="1" customWidth="1"/>
    <col min="5905" max="5905" width="11.54296875" bestFit="1" customWidth="1"/>
    <col min="6146" max="6146" width="3.1796875" customWidth="1"/>
    <col min="6147" max="6147" width="36" customWidth="1"/>
    <col min="6148" max="6148" width="7.08984375" customWidth="1"/>
    <col min="6149" max="6149" width="8.81640625" customWidth="1"/>
    <col min="6150" max="6150" width="13.90625" customWidth="1"/>
    <col min="6151" max="6151" width="12.81640625" customWidth="1"/>
    <col min="6152" max="6152" width="27.54296875" customWidth="1"/>
    <col min="6153" max="6153" width="7.1796875" customWidth="1"/>
    <col min="6154" max="6154" width="10.453125" customWidth="1"/>
    <col min="6155" max="6155" width="9.54296875" customWidth="1"/>
    <col min="6156" max="6156" width="12.81640625" customWidth="1"/>
    <col min="6158" max="6158" width="11.54296875" bestFit="1" customWidth="1"/>
    <col min="6159" max="6159" width="11.81640625" bestFit="1" customWidth="1"/>
    <col min="6161" max="6161" width="11.54296875" bestFit="1" customWidth="1"/>
    <col min="6402" max="6402" width="3.1796875" customWidth="1"/>
    <col min="6403" max="6403" width="36" customWidth="1"/>
    <col min="6404" max="6404" width="7.08984375" customWidth="1"/>
    <col min="6405" max="6405" width="8.81640625" customWidth="1"/>
    <col min="6406" max="6406" width="13.90625" customWidth="1"/>
    <col min="6407" max="6407" width="12.81640625" customWidth="1"/>
    <col min="6408" max="6408" width="27.54296875" customWidth="1"/>
    <col min="6409" max="6409" width="7.1796875" customWidth="1"/>
    <col min="6410" max="6410" width="10.453125" customWidth="1"/>
    <col min="6411" max="6411" width="9.54296875" customWidth="1"/>
    <col min="6412" max="6412" width="12.81640625" customWidth="1"/>
    <col min="6414" max="6414" width="11.54296875" bestFit="1" customWidth="1"/>
    <col min="6415" max="6415" width="11.81640625" bestFit="1" customWidth="1"/>
    <col min="6417" max="6417" width="11.54296875" bestFit="1" customWidth="1"/>
    <col min="6658" max="6658" width="3.1796875" customWidth="1"/>
    <col min="6659" max="6659" width="36" customWidth="1"/>
    <col min="6660" max="6660" width="7.08984375" customWidth="1"/>
    <col min="6661" max="6661" width="8.81640625" customWidth="1"/>
    <col min="6662" max="6662" width="13.90625" customWidth="1"/>
    <col min="6663" max="6663" width="12.81640625" customWidth="1"/>
    <col min="6664" max="6664" width="27.54296875" customWidth="1"/>
    <col min="6665" max="6665" width="7.1796875" customWidth="1"/>
    <col min="6666" max="6666" width="10.453125" customWidth="1"/>
    <col min="6667" max="6667" width="9.54296875" customWidth="1"/>
    <col min="6668" max="6668" width="12.81640625" customWidth="1"/>
    <col min="6670" max="6670" width="11.54296875" bestFit="1" customWidth="1"/>
    <col min="6671" max="6671" width="11.81640625" bestFit="1" customWidth="1"/>
    <col min="6673" max="6673" width="11.54296875" bestFit="1" customWidth="1"/>
    <col min="6914" max="6914" width="3.1796875" customWidth="1"/>
    <col min="6915" max="6915" width="36" customWidth="1"/>
    <col min="6916" max="6916" width="7.08984375" customWidth="1"/>
    <col min="6917" max="6917" width="8.81640625" customWidth="1"/>
    <col min="6918" max="6918" width="13.90625" customWidth="1"/>
    <col min="6919" max="6919" width="12.81640625" customWidth="1"/>
    <col min="6920" max="6920" width="27.54296875" customWidth="1"/>
    <col min="6921" max="6921" width="7.1796875" customWidth="1"/>
    <col min="6922" max="6922" width="10.453125" customWidth="1"/>
    <col min="6923" max="6923" width="9.54296875" customWidth="1"/>
    <col min="6924" max="6924" width="12.81640625" customWidth="1"/>
    <col min="6926" max="6926" width="11.54296875" bestFit="1" customWidth="1"/>
    <col min="6927" max="6927" width="11.81640625" bestFit="1" customWidth="1"/>
    <col min="6929" max="6929" width="11.54296875" bestFit="1" customWidth="1"/>
    <col min="7170" max="7170" width="3.1796875" customWidth="1"/>
    <col min="7171" max="7171" width="36" customWidth="1"/>
    <col min="7172" max="7172" width="7.08984375" customWidth="1"/>
    <col min="7173" max="7173" width="8.81640625" customWidth="1"/>
    <col min="7174" max="7174" width="13.90625" customWidth="1"/>
    <col min="7175" max="7175" width="12.81640625" customWidth="1"/>
    <col min="7176" max="7176" width="27.54296875" customWidth="1"/>
    <col min="7177" max="7177" width="7.1796875" customWidth="1"/>
    <col min="7178" max="7178" width="10.453125" customWidth="1"/>
    <col min="7179" max="7179" width="9.54296875" customWidth="1"/>
    <col min="7180" max="7180" width="12.81640625" customWidth="1"/>
    <col min="7182" max="7182" width="11.54296875" bestFit="1" customWidth="1"/>
    <col min="7183" max="7183" width="11.81640625" bestFit="1" customWidth="1"/>
    <col min="7185" max="7185" width="11.54296875" bestFit="1" customWidth="1"/>
    <col min="7426" max="7426" width="3.1796875" customWidth="1"/>
    <col min="7427" max="7427" width="36" customWidth="1"/>
    <col min="7428" max="7428" width="7.08984375" customWidth="1"/>
    <col min="7429" max="7429" width="8.81640625" customWidth="1"/>
    <col min="7430" max="7430" width="13.90625" customWidth="1"/>
    <col min="7431" max="7431" width="12.81640625" customWidth="1"/>
    <col min="7432" max="7432" width="27.54296875" customWidth="1"/>
    <col min="7433" max="7433" width="7.1796875" customWidth="1"/>
    <col min="7434" max="7434" width="10.453125" customWidth="1"/>
    <col min="7435" max="7435" width="9.54296875" customWidth="1"/>
    <col min="7436" max="7436" width="12.81640625" customWidth="1"/>
    <col min="7438" max="7438" width="11.54296875" bestFit="1" customWidth="1"/>
    <col min="7439" max="7439" width="11.81640625" bestFit="1" customWidth="1"/>
    <col min="7441" max="7441" width="11.54296875" bestFit="1" customWidth="1"/>
    <col min="7682" max="7682" width="3.1796875" customWidth="1"/>
    <col min="7683" max="7683" width="36" customWidth="1"/>
    <col min="7684" max="7684" width="7.08984375" customWidth="1"/>
    <col min="7685" max="7685" width="8.81640625" customWidth="1"/>
    <col min="7686" max="7686" width="13.90625" customWidth="1"/>
    <col min="7687" max="7687" width="12.81640625" customWidth="1"/>
    <col min="7688" max="7688" width="27.54296875" customWidth="1"/>
    <col min="7689" max="7689" width="7.1796875" customWidth="1"/>
    <col min="7690" max="7690" width="10.453125" customWidth="1"/>
    <col min="7691" max="7691" width="9.54296875" customWidth="1"/>
    <col min="7692" max="7692" width="12.81640625" customWidth="1"/>
    <col min="7694" max="7694" width="11.54296875" bestFit="1" customWidth="1"/>
    <col min="7695" max="7695" width="11.81640625" bestFit="1" customWidth="1"/>
    <col min="7697" max="7697" width="11.54296875" bestFit="1" customWidth="1"/>
    <col min="7938" max="7938" width="3.1796875" customWidth="1"/>
    <col min="7939" max="7939" width="36" customWidth="1"/>
    <col min="7940" max="7940" width="7.08984375" customWidth="1"/>
    <col min="7941" max="7941" width="8.81640625" customWidth="1"/>
    <col min="7942" max="7942" width="13.90625" customWidth="1"/>
    <col min="7943" max="7943" width="12.81640625" customWidth="1"/>
    <col min="7944" max="7944" width="27.54296875" customWidth="1"/>
    <col min="7945" max="7945" width="7.1796875" customWidth="1"/>
    <col min="7946" max="7946" width="10.453125" customWidth="1"/>
    <col min="7947" max="7947" width="9.54296875" customWidth="1"/>
    <col min="7948" max="7948" width="12.81640625" customWidth="1"/>
    <col min="7950" max="7950" width="11.54296875" bestFit="1" customWidth="1"/>
    <col min="7951" max="7951" width="11.81640625" bestFit="1" customWidth="1"/>
    <col min="7953" max="7953" width="11.54296875" bestFit="1" customWidth="1"/>
    <col min="8194" max="8194" width="3.1796875" customWidth="1"/>
    <col min="8195" max="8195" width="36" customWidth="1"/>
    <col min="8196" max="8196" width="7.08984375" customWidth="1"/>
    <col min="8197" max="8197" width="8.81640625" customWidth="1"/>
    <col min="8198" max="8198" width="13.90625" customWidth="1"/>
    <col min="8199" max="8199" width="12.81640625" customWidth="1"/>
    <col min="8200" max="8200" width="27.54296875" customWidth="1"/>
    <col min="8201" max="8201" width="7.1796875" customWidth="1"/>
    <col min="8202" max="8202" width="10.453125" customWidth="1"/>
    <col min="8203" max="8203" width="9.54296875" customWidth="1"/>
    <col min="8204" max="8204" width="12.81640625" customWidth="1"/>
    <col min="8206" max="8206" width="11.54296875" bestFit="1" customWidth="1"/>
    <col min="8207" max="8207" width="11.81640625" bestFit="1" customWidth="1"/>
    <col min="8209" max="8209" width="11.54296875" bestFit="1" customWidth="1"/>
    <col min="8450" max="8450" width="3.1796875" customWidth="1"/>
    <col min="8451" max="8451" width="36" customWidth="1"/>
    <col min="8452" max="8452" width="7.08984375" customWidth="1"/>
    <col min="8453" max="8453" width="8.81640625" customWidth="1"/>
    <col min="8454" max="8454" width="13.90625" customWidth="1"/>
    <col min="8455" max="8455" width="12.81640625" customWidth="1"/>
    <col min="8456" max="8456" width="27.54296875" customWidth="1"/>
    <col min="8457" max="8457" width="7.1796875" customWidth="1"/>
    <col min="8458" max="8458" width="10.453125" customWidth="1"/>
    <col min="8459" max="8459" width="9.54296875" customWidth="1"/>
    <col min="8460" max="8460" width="12.81640625" customWidth="1"/>
    <col min="8462" max="8462" width="11.54296875" bestFit="1" customWidth="1"/>
    <col min="8463" max="8463" width="11.81640625" bestFit="1" customWidth="1"/>
    <col min="8465" max="8465" width="11.54296875" bestFit="1" customWidth="1"/>
    <col min="8706" max="8706" width="3.1796875" customWidth="1"/>
    <col min="8707" max="8707" width="36" customWidth="1"/>
    <col min="8708" max="8708" width="7.08984375" customWidth="1"/>
    <col min="8709" max="8709" width="8.81640625" customWidth="1"/>
    <col min="8710" max="8710" width="13.90625" customWidth="1"/>
    <col min="8711" max="8711" width="12.81640625" customWidth="1"/>
    <col min="8712" max="8712" width="27.54296875" customWidth="1"/>
    <col min="8713" max="8713" width="7.1796875" customWidth="1"/>
    <col min="8714" max="8714" width="10.453125" customWidth="1"/>
    <col min="8715" max="8715" width="9.54296875" customWidth="1"/>
    <col min="8716" max="8716" width="12.81640625" customWidth="1"/>
    <col min="8718" max="8718" width="11.54296875" bestFit="1" customWidth="1"/>
    <col min="8719" max="8719" width="11.81640625" bestFit="1" customWidth="1"/>
    <col min="8721" max="8721" width="11.54296875" bestFit="1" customWidth="1"/>
    <col min="8962" max="8962" width="3.1796875" customWidth="1"/>
    <col min="8963" max="8963" width="36" customWidth="1"/>
    <col min="8964" max="8964" width="7.08984375" customWidth="1"/>
    <col min="8965" max="8965" width="8.81640625" customWidth="1"/>
    <col min="8966" max="8966" width="13.90625" customWidth="1"/>
    <col min="8967" max="8967" width="12.81640625" customWidth="1"/>
    <col min="8968" max="8968" width="27.54296875" customWidth="1"/>
    <col min="8969" max="8969" width="7.1796875" customWidth="1"/>
    <col min="8970" max="8970" width="10.453125" customWidth="1"/>
    <col min="8971" max="8971" width="9.54296875" customWidth="1"/>
    <col min="8972" max="8972" width="12.81640625" customWidth="1"/>
    <col min="8974" max="8974" width="11.54296875" bestFit="1" customWidth="1"/>
    <col min="8975" max="8975" width="11.81640625" bestFit="1" customWidth="1"/>
    <col min="8977" max="8977" width="11.54296875" bestFit="1" customWidth="1"/>
    <col min="9218" max="9218" width="3.1796875" customWidth="1"/>
    <col min="9219" max="9219" width="36" customWidth="1"/>
    <col min="9220" max="9220" width="7.08984375" customWidth="1"/>
    <col min="9221" max="9221" width="8.81640625" customWidth="1"/>
    <col min="9222" max="9222" width="13.90625" customWidth="1"/>
    <col min="9223" max="9223" width="12.81640625" customWidth="1"/>
    <col min="9224" max="9224" width="27.54296875" customWidth="1"/>
    <col min="9225" max="9225" width="7.1796875" customWidth="1"/>
    <col min="9226" max="9226" width="10.453125" customWidth="1"/>
    <col min="9227" max="9227" width="9.54296875" customWidth="1"/>
    <col min="9228" max="9228" width="12.81640625" customWidth="1"/>
    <col min="9230" max="9230" width="11.54296875" bestFit="1" customWidth="1"/>
    <col min="9231" max="9231" width="11.81640625" bestFit="1" customWidth="1"/>
    <col min="9233" max="9233" width="11.54296875" bestFit="1" customWidth="1"/>
    <col min="9474" max="9474" width="3.1796875" customWidth="1"/>
    <col min="9475" max="9475" width="36" customWidth="1"/>
    <col min="9476" max="9476" width="7.08984375" customWidth="1"/>
    <col min="9477" max="9477" width="8.81640625" customWidth="1"/>
    <col min="9478" max="9478" width="13.90625" customWidth="1"/>
    <col min="9479" max="9479" width="12.81640625" customWidth="1"/>
    <col min="9480" max="9480" width="27.54296875" customWidth="1"/>
    <col min="9481" max="9481" width="7.1796875" customWidth="1"/>
    <col min="9482" max="9482" width="10.453125" customWidth="1"/>
    <col min="9483" max="9483" width="9.54296875" customWidth="1"/>
    <col min="9484" max="9484" width="12.81640625" customWidth="1"/>
    <col min="9486" max="9486" width="11.54296875" bestFit="1" customWidth="1"/>
    <col min="9487" max="9487" width="11.81640625" bestFit="1" customWidth="1"/>
    <col min="9489" max="9489" width="11.54296875" bestFit="1" customWidth="1"/>
    <col min="9730" max="9730" width="3.1796875" customWidth="1"/>
    <col min="9731" max="9731" width="36" customWidth="1"/>
    <col min="9732" max="9732" width="7.08984375" customWidth="1"/>
    <col min="9733" max="9733" width="8.81640625" customWidth="1"/>
    <col min="9734" max="9734" width="13.90625" customWidth="1"/>
    <col min="9735" max="9735" width="12.81640625" customWidth="1"/>
    <col min="9736" max="9736" width="27.54296875" customWidth="1"/>
    <col min="9737" max="9737" width="7.1796875" customWidth="1"/>
    <col min="9738" max="9738" width="10.453125" customWidth="1"/>
    <col min="9739" max="9739" width="9.54296875" customWidth="1"/>
    <col min="9740" max="9740" width="12.81640625" customWidth="1"/>
    <col min="9742" max="9742" width="11.54296875" bestFit="1" customWidth="1"/>
    <col min="9743" max="9743" width="11.81640625" bestFit="1" customWidth="1"/>
    <col min="9745" max="9745" width="11.54296875" bestFit="1" customWidth="1"/>
    <col min="9986" max="9986" width="3.1796875" customWidth="1"/>
    <col min="9987" max="9987" width="36" customWidth="1"/>
    <col min="9988" max="9988" width="7.08984375" customWidth="1"/>
    <col min="9989" max="9989" width="8.81640625" customWidth="1"/>
    <col min="9990" max="9990" width="13.90625" customWidth="1"/>
    <col min="9991" max="9991" width="12.81640625" customWidth="1"/>
    <col min="9992" max="9992" width="27.54296875" customWidth="1"/>
    <col min="9993" max="9993" width="7.1796875" customWidth="1"/>
    <col min="9994" max="9994" width="10.453125" customWidth="1"/>
    <col min="9995" max="9995" width="9.54296875" customWidth="1"/>
    <col min="9996" max="9996" width="12.81640625" customWidth="1"/>
    <col min="9998" max="9998" width="11.54296875" bestFit="1" customWidth="1"/>
    <col min="9999" max="9999" width="11.81640625" bestFit="1" customWidth="1"/>
    <col min="10001" max="10001" width="11.54296875" bestFit="1" customWidth="1"/>
    <col min="10242" max="10242" width="3.1796875" customWidth="1"/>
    <col min="10243" max="10243" width="36" customWidth="1"/>
    <col min="10244" max="10244" width="7.08984375" customWidth="1"/>
    <col min="10245" max="10245" width="8.81640625" customWidth="1"/>
    <col min="10246" max="10246" width="13.90625" customWidth="1"/>
    <col min="10247" max="10247" width="12.81640625" customWidth="1"/>
    <col min="10248" max="10248" width="27.54296875" customWidth="1"/>
    <col min="10249" max="10249" width="7.1796875" customWidth="1"/>
    <col min="10250" max="10250" width="10.453125" customWidth="1"/>
    <col min="10251" max="10251" width="9.54296875" customWidth="1"/>
    <col min="10252" max="10252" width="12.81640625" customWidth="1"/>
    <col min="10254" max="10254" width="11.54296875" bestFit="1" customWidth="1"/>
    <col min="10255" max="10255" width="11.81640625" bestFit="1" customWidth="1"/>
    <col min="10257" max="10257" width="11.54296875" bestFit="1" customWidth="1"/>
    <col min="10498" max="10498" width="3.1796875" customWidth="1"/>
    <col min="10499" max="10499" width="36" customWidth="1"/>
    <col min="10500" max="10500" width="7.08984375" customWidth="1"/>
    <col min="10501" max="10501" width="8.81640625" customWidth="1"/>
    <col min="10502" max="10502" width="13.90625" customWidth="1"/>
    <col min="10503" max="10503" width="12.81640625" customWidth="1"/>
    <col min="10504" max="10504" width="27.54296875" customWidth="1"/>
    <col min="10505" max="10505" width="7.1796875" customWidth="1"/>
    <col min="10506" max="10506" width="10.453125" customWidth="1"/>
    <col min="10507" max="10507" width="9.54296875" customWidth="1"/>
    <col min="10508" max="10508" width="12.81640625" customWidth="1"/>
    <col min="10510" max="10510" width="11.54296875" bestFit="1" customWidth="1"/>
    <col min="10511" max="10511" width="11.81640625" bestFit="1" customWidth="1"/>
    <col min="10513" max="10513" width="11.54296875" bestFit="1" customWidth="1"/>
    <col min="10754" max="10754" width="3.1796875" customWidth="1"/>
    <col min="10755" max="10755" width="36" customWidth="1"/>
    <col min="10756" max="10756" width="7.08984375" customWidth="1"/>
    <col min="10757" max="10757" width="8.81640625" customWidth="1"/>
    <col min="10758" max="10758" width="13.90625" customWidth="1"/>
    <col min="10759" max="10759" width="12.81640625" customWidth="1"/>
    <col min="10760" max="10760" width="27.54296875" customWidth="1"/>
    <col min="10761" max="10761" width="7.1796875" customWidth="1"/>
    <col min="10762" max="10762" width="10.453125" customWidth="1"/>
    <col min="10763" max="10763" width="9.54296875" customWidth="1"/>
    <col min="10764" max="10764" width="12.81640625" customWidth="1"/>
    <col min="10766" max="10766" width="11.54296875" bestFit="1" customWidth="1"/>
    <col min="10767" max="10767" width="11.81640625" bestFit="1" customWidth="1"/>
    <col min="10769" max="10769" width="11.54296875" bestFit="1" customWidth="1"/>
    <col min="11010" max="11010" width="3.1796875" customWidth="1"/>
    <col min="11011" max="11011" width="36" customWidth="1"/>
    <col min="11012" max="11012" width="7.08984375" customWidth="1"/>
    <col min="11013" max="11013" width="8.81640625" customWidth="1"/>
    <col min="11014" max="11014" width="13.90625" customWidth="1"/>
    <col min="11015" max="11015" width="12.81640625" customWidth="1"/>
    <col min="11016" max="11016" width="27.54296875" customWidth="1"/>
    <col min="11017" max="11017" width="7.1796875" customWidth="1"/>
    <col min="11018" max="11018" width="10.453125" customWidth="1"/>
    <col min="11019" max="11019" width="9.54296875" customWidth="1"/>
    <col min="11020" max="11020" width="12.81640625" customWidth="1"/>
    <col min="11022" max="11022" width="11.54296875" bestFit="1" customWidth="1"/>
    <col min="11023" max="11023" width="11.81640625" bestFit="1" customWidth="1"/>
    <col min="11025" max="11025" width="11.54296875" bestFit="1" customWidth="1"/>
    <col min="11266" max="11266" width="3.1796875" customWidth="1"/>
    <col min="11267" max="11267" width="36" customWidth="1"/>
    <col min="11268" max="11268" width="7.08984375" customWidth="1"/>
    <col min="11269" max="11269" width="8.81640625" customWidth="1"/>
    <col min="11270" max="11270" width="13.90625" customWidth="1"/>
    <col min="11271" max="11271" width="12.81640625" customWidth="1"/>
    <col min="11272" max="11272" width="27.54296875" customWidth="1"/>
    <col min="11273" max="11273" width="7.1796875" customWidth="1"/>
    <col min="11274" max="11274" width="10.453125" customWidth="1"/>
    <col min="11275" max="11275" width="9.54296875" customWidth="1"/>
    <col min="11276" max="11276" width="12.81640625" customWidth="1"/>
    <col min="11278" max="11278" width="11.54296875" bestFit="1" customWidth="1"/>
    <col min="11279" max="11279" width="11.81640625" bestFit="1" customWidth="1"/>
    <col min="11281" max="11281" width="11.54296875" bestFit="1" customWidth="1"/>
    <col min="11522" max="11522" width="3.1796875" customWidth="1"/>
    <col min="11523" max="11523" width="36" customWidth="1"/>
    <col min="11524" max="11524" width="7.08984375" customWidth="1"/>
    <col min="11525" max="11525" width="8.81640625" customWidth="1"/>
    <col min="11526" max="11526" width="13.90625" customWidth="1"/>
    <col min="11527" max="11527" width="12.81640625" customWidth="1"/>
    <col min="11528" max="11528" width="27.54296875" customWidth="1"/>
    <col min="11529" max="11529" width="7.1796875" customWidth="1"/>
    <col min="11530" max="11530" width="10.453125" customWidth="1"/>
    <col min="11531" max="11531" width="9.54296875" customWidth="1"/>
    <col min="11532" max="11532" width="12.81640625" customWidth="1"/>
    <col min="11534" max="11534" width="11.54296875" bestFit="1" customWidth="1"/>
    <col min="11535" max="11535" width="11.81640625" bestFit="1" customWidth="1"/>
    <col min="11537" max="11537" width="11.54296875" bestFit="1" customWidth="1"/>
    <col min="11778" max="11778" width="3.1796875" customWidth="1"/>
    <col min="11779" max="11779" width="36" customWidth="1"/>
    <col min="11780" max="11780" width="7.08984375" customWidth="1"/>
    <col min="11781" max="11781" width="8.81640625" customWidth="1"/>
    <col min="11782" max="11782" width="13.90625" customWidth="1"/>
    <col min="11783" max="11783" width="12.81640625" customWidth="1"/>
    <col min="11784" max="11784" width="27.54296875" customWidth="1"/>
    <col min="11785" max="11785" width="7.1796875" customWidth="1"/>
    <col min="11786" max="11786" width="10.453125" customWidth="1"/>
    <col min="11787" max="11787" width="9.54296875" customWidth="1"/>
    <col min="11788" max="11788" width="12.81640625" customWidth="1"/>
    <col min="11790" max="11790" width="11.54296875" bestFit="1" customWidth="1"/>
    <col min="11791" max="11791" width="11.81640625" bestFit="1" customWidth="1"/>
    <col min="11793" max="11793" width="11.54296875" bestFit="1" customWidth="1"/>
    <col min="12034" max="12034" width="3.1796875" customWidth="1"/>
    <col min="12035" max="12035" width="36" customWidth="1"/>
    <col min="12036" max="12036" width="7.08984375" customWidth="1"/>
    <col min="12037" max="12037" width="8.81640625" customWidth="1"/>
    <col min="12038" max="12038" width="13.90625" customWidth="1"/>
    <col min="12039" max="12039" width="12.81640625" customWidth="1"/>
    <col min="12040" max="12040" width="27.54296875" customWidth="1"/>
    <col min="12041" max="12041" width="7.1796875" customWidth="1"/>
    <col min="12042" max="12042" width="10.453125" customWidth="1"/>
    <col min="12043" max="12043" width="9.54296875" customWidth="1"/>
    <col min="12044" max="12044" width="12.81640625" customWidth="1"/>
    <col min="12046" max="12046" width="11.54296875" bestFit="1" customWidth="1"/>
    <col min="12047" max="12047" width="11.81640625" bestFit="1" customWidth="1"/>
    <col min="12049" max="12049" width="11.54296875" bestFit="1" customWidth="1"/>
    <col min="12290" max="12290" width="3.1796875" customWidth="1"/>
    <col min="12291" max="12291" width="36" customWidth="1"/>
    <col min="12292" max="12292" width="7.08984375" customWidth="1"/>
    <col min="12293" max="12293" width="8.81640625" customWidth="1"/>
    <col min="12294" max="12294" width="13.90625" customWidth="1"/>
    <col min="12295" max="12295" width="12.81640625" customWidth="1"/>
    <col min="12296" max="12296" width="27.54296875" customWidth="1"/>
    <col min="12297" max="12297" width="7.1796875" customWidth="1"/>
    <col min="12298" max="12298" width="10.453125" customWidth="1"/>
    <col min="12299" max="12299" width="9.54296875" customWidth="1"/>
    <col min="12300" max="12300" width="12.81640625" customWidth="1"/>
    <col min="12302" max="12302" width="11.54296875" bestFit="1" customWidth="1"/>
    <col min="12303" max="12303" width="11.81640625" bestFit="1" customWidth="1"/>
    <col min="12305" max="12305" width="11.54296875" bestFit="1" customWidth="1"/>
    <col min="12546" max="12546" width="3.1796875" customWidth="1"/>
    <col min="12547" max="12547" width="36" customWidth="1"/>
    <col min="12548" max="12548" width="7.08984375" customWidth="1"/>
    <col min="12549" max="12549" width="8.81640625" customWidth="1"/>
    <col min="12550" max="12550" width="13.90625" customWidth="1"/>
    <col min="12551" max="12551" width="12.81640625" customWidth="1"/>
    <col min="12552" max="12552" width="27.54296875" customWidth="1"/>
    <col min="12553" max="12553" width="7.1796875" customWidth="1"/>
    <col min="12554" max="12554" width="10.453125" customWidth="1"/>
    <col min="12555" max="12555" width="9.54296875" customWidth="1"/>
    <col min="12556" max="12556" width="12.81640625" customWidth="1"/>
    <col min="12558" max="12558" width="11.54296875" bestFit="1" customWidth="1"/>
    <col min="12559" max="12559" width="11.81640625" bestFit="1" customWidth="1"/>
    <col min="12561" max="12561" width="11.54296875" bestFit="1" customWidth="1"/>
    <col min="12802" max="12802" width="3.1796875" customWidth="1"/>
    <col min="12803" max="12803" width="36" customWidth="1"/>
    <col min="12804" max="12804" width="7.08984375" customWidth="1"/>
    <col min="12805" max="12805" width="8.81640625" customWidth="1"/>
    <col min="12806" max="12806" width="13.90625" customWidth="1"/>
    <col min="12807" max="12807" width="12.81640625" customWidth="1"/>
    <col min="12808" max="12808" width="27.54296875" customWidth="1"/>
    <col min="12809" max="12809" width="7.1796875" customWidth="1"/>
    <col min="12810" max="12810" width="10.453125" customWidth="1"/>
    <col min="12811" max="12811" width="9.54296875" customWidth="1"/>
    <col min="12812" max="12812" width="12.81640625" customWidth="1"/>
    <col min="12814" max="12814" width="11.54296875" bestFit="1" customWidth="1"/>
    <col min="12815" max="12815" width="11.81640625" bestFit="1" customWidth="1"/>
    <col min="12817" max="12817" width="11.54296875" bestFit="1" customWidth="1"/>
    <col min="13058" max="13058" width="3.1796875" customWidth="1"/>
    <col min="13059" max="13059" width="36" customWidth="1"/>
    <col min="13060" max="13060" width="7.08984375" customWidth="1"/>
    <col min="13061" max="13061" width="8.81640625" customWidth="1"/>
    <col min="13062" max="13062" width="13.90625" customWidth="1"/>
    <col min="13063" max="13063" width="12.81640625" customWidth="1"/>
    <col min="13064" max="13064" width="27.54296875" customWidth="1"/>
    <col min="13065" max="13065" width="7.1796875" customWidth="1"/>
    <col min="13066" max="13066" width="10.453125" customWidth="1"/>
    <col min="13067" max="13067" width="9.54296875" customWidth="1"/>
    <col min="13068" max="13068" width="12.81640625" customWidth="1"/>
    <col min="13070" max="13070" width="11.54296875" bestFit="1" customWidth="1"/>
    <col min="13071" max="13071" width="11.81640625" bestFit="1" customWidth="1"/>
    <col min="13073" max="13073" width="11.54296875" bestFit="1" customWidth="1"/>
    <col min="13314" max="13314" width="3.1796875" customWidth="1"/>
    <col min="13315" max="13315" width="36" customWidth="1"/>
    <col min="13316" max="13316" width="7.08984375" customWidth="1"/>
    <col min="13317" max="13317" width="8.81640625" customWidth="1"/>
    <col min="13318" max="13318" width="13.90625" customWidth="1"/>
    <col min="13319" max="13319" width="12.81640625" customWidth="1"/>
    <col min="13320" max="13320" width="27.54296875" customWidth="1"/>
    <col min="13321" max="13321" width="7.1796875" customWidth="1"/>
    <col min="13322" max="13322" width="10.453125" customWidth="1"/>
    <col min="13323" max="13323" width="9.54296875" customWidth="1"/>
    <col min="13324" max="13324" width="12.81640625" customWidth="1"/>
    <col min="13326" max="13326" width="11.54296875" bestFit="1" customWidth="1"/>
    <col min="13327" max="13327" width="11.81640625" bestFit="1" customWidth="1"/>
    <col min="13329" max="13329" width="11.54296875" bestFit="1" customWidth="1"/>
    <col min="13570" max="13570" width="3.1796875" customWidth="1"/>
    <col min="13571" max="13571" width="36" customWidth="1"/>
    <col min="13572" max="13572" width="7.08984375" customWidth="1"/>
    <col min="13573" max="13573" width="8.81640625" customWidth="1"/>
    <col min="13574" max="13574" width="13.90625" customWidth="1"/>
    <col min="13575" max="13575" width="12.81640625" customWidth="1"/>
    <col min="13576" max="13576" width="27.54296875" customWidth="1"/>
    <col min="13577" max="13577" width="7.1796875" customWidth="1"/>
    <col min="13578" max="13578" width="10.453125" customWidth="1"/>
    <col min="13579" max="13579" width="9.54296875" customWidth="1"/>
    <col min="13580" max="13580" width="12.81640625" customWidth="1"/>
    <col min="13582" max="13582" width="11.54296875" bestFit="1" customWidth="1"/>
    <col min="13583" max="13583" width="11.81640625" bestFit="1" customWidth="1"/>
    <col min="13585" max="13585" width="11.54296875" bestFit="1" customWidth="1"/>
    <col min="13826" max="13826" width="3.1796875" customWidth="1"/>
    <col min="13827" max="13827" width="36" customWidth="1"/>
    <col min="13828" max="13828" width="7.08984375" customWidth="1"/>
    <col min="13829" max="13829" width="8.81640625" customWidth="1"/>
    <col min="13830" max="13830" width="13.90625" customWidth="1"/>
    <col min="13831" max="13831" width="12.81640625" customWidth="1"/>
    <col min="13832" max="13832" width="27.54296875" customWidth="1"/>
    <col min="13833" max="13833" width="7.1796875" customWidth="1"/>
    <col min="13834" max="13834" width="10.453125" customWidth="1"/>
    <col min="13835" max="13835" width="9.54296875" customWidth="1"/>
    <col min="13836" max="13836" width="12.81640625" customWidth="1"/>
    <col min="13838" max="13838" width="11.54296875" bestFit="1" customWidth="1"/>
    <col min="13839" max="13839" width="11.81640625" bestFit="1" customWidth="1"/>
    <col min="13841" max="13841" width="11.54296875" bestFit="1" customWidth="1"/>
    <col min="14082" max="14082" width="3.1796875" customWidth="1"/>
    <col min="14083" max="14083" width="36" customWidth="1"/>
    <col min="14084" max="14084" width="7.08984375" customWidth="1"/>
    <col min="14085" max="14085" width="8.81640625" customWidth="1"/>
    <col min="14086" max="14086" width="13.90625" customWidth="1"/>
    <col min="14087" max="14087" width="12.81640625" customWidth="1"/>
    <col min="14088" max="14088" width="27.54296875" customWidth="1"/>
    <col min="14089" max="14089" width="7.1796875" customWidth="1"/>
    <col min="14090" max="14090" width="10.453125" customWidth="1"/>
    <col min="14091" max="14091" width="9.54296875" customWidth="1"/>
    <col min="14092" max="14092" width="12.81640625" customWidth="1"/>
    <col min="14094" max="14094" width="11.54296875" bestFit="1" customWidth="1"/>
    <col min="14095" max="14095" width="11.81640625" bestFit="1" customWidth="1"/>
    <col min="14097" max="14097" width="11.54296875" bestFit="1" customWidth="1"/>
    <col min="14338" max="14338" width="3.1796875" customWidth="1"/>
    <col min="14339" max="14339" width="36" customWidth="1"/>
    <col min="14340" max="14340" width="7.08984375" customWidth="1"/>
    <col min="14341" max="14341" width="8.81640625" customWidth="1"/>
    <col min="14342" max="14342" width="13.90625" customWidth="1"/>
    <col min="14343" max="14343" width="12.81640625" customWidth="1"/>
    <col min="14344" max="14344" width="27.54296875" customWidth="1"/>
    <col min="14345" max="14345" width="7.1796875" customWidth="1"/>
    <col min="14346" max="14346" width="10.453125" customWidth="1"/>
    <col min="14347" max="14347" width="9.54296875" customWidth="1"/>
    <col min="14348" max="14348" width="12.81640625" customWidth="1"/>
    <col min="14350" max="14350" width="11.54296875" bestFit="1" customWidth="1"/>
    <col min="14351" max="14351" width="11.81640625" bestFit="1" customWidth="1"/>
    <col min="14353" max="14353" width="11.54296875" bestFit="1" customWidth="1"/>
    <col min="14594" max="14594" width="3.1796875" customWidth="1"/>
    <col min="14595" max="14595" width="36" customWidth="1"/>
    <col min="14596" max="14596" width="7.08984375" customWidth="1"/>
    <col min="14597" max="14597" width="8.81640625" customWidth="1"/>
    <col min="14598" max="14598" width="13.90625" customWidth="1"/>
    <col min="14599" max="14599" width="12.81640625" customWidth="1"/>
    <col min="14600" max="14600" width="27.54296875" customWidth="1"/>
    <col min="14601" max="14601" width="7.1796875" customWidth="1"/>
    <col min="14602" max="14602" width="10.453125" customWidth="1"/>
    <col min="14603" max="14603" width="9.54296875" customWidth="1"/>
    <col min="14604" max="14604" width="12.81640625" customWidth="1"/>
    <col min="14606" max="14606" width="11.54296875" bestFit="1" customWidth="1"/>
    <col min="14607" max="14607" width="11.81640625" bestFit="1" customWidth="1"/>
    <col min="14609" max="14609" width="11.54296875" bestFit="1" customWidth="1"/>
    <col min="14850" max="14850" width="3.1796875" customWidth="1"/>
    <col min="14851" max="14851" width="36" customWidth="1"/>
    <col min="14852" max="14852" width="7.08984375" customWidth="1"/>
    <col min="14853" max="14853" width="8.81640625" customWidth="1"/>
    <col min="14854" max="14854" width="13.90625" customWidth="1"/>
    <col min="14855" max="14855" width="12.81640625" customWidth="1"/>
    <col min="14856" max="14856" width="27.54296875" customWidth="1"/>
    <col min="14857" max="14857" width="7.1796875" customWidth="1"/>
    <col min="14858" max="14858" width="10.453125" customWidth="1"/>
    <col min="14859" max="14859" width="9.54296875" customWidth="1"/>
    <col min="14860" max="14860" width="12.81640625" customWidth="1"/>
    <col min="14862" max="14862" width="11.54296875" bestFit="1" customWidth="1"/>
    <col min="14863" max="14863" width="11.81640625" bestFit="1" customWidth="1"/>
    <col min="14865" max="14865" width="11.54296875" bestFit="1" customWidth="1"/>
    <col min="15106" max="15106" width="3.1796875" customWidth="1"/>
    <col min="15107" max="15107" width="36" customWidth="1"/>
    <col min="15108" max="15108" width="7.08984375" customWidth="1"/>
    <col min="15109" max="15109" width="8.81640625" customWidth="1"/>
    <col min="15110" max="15110" width="13.90625" customWidth="1"/>
    <col min="15111" max="15111" width="12.81640625" customWidth="1"/>
    <col min="15112" max="15112" width="27.54296875" customWidth="1"/>
    <col min="15113" max="15113" width="7.1796875" customWidth="1"/>
    <col min="15114" max="15114" width="10.453125" customWidth="1"/>
    <col min="15115" max="15115" width="9.54296875" customWidth="1"/>
    <col min="15116" max="15116" width="12.81640625" customWidth="1"/>
    <col min="15118" max="15118" width="11.54296875" bestFit="1" customWidth="1"/>
    <col min="15119" max="15119" width="11.81640625" bestFit="1" customWidth="1"/>
    <col min="15121" max="15121" width="11.54296875" bestFit="1" customWidth="1"/>
    <col min="15362" max="15362" width="3.1796875" customWidth="1"/>
    <col min="15363" max="15363" width="36" customWidth="1"/>
    <col min="15364" max="15364" width="7.08984375" customWidth="1"/>
    <col min="15365" max="15365" width="8.81640625" customWidth="1"/>
    <col min="15366" max="15366" width="13.90625" customWidth="1"/>
    <col min="15367" max="15367" width="12.81640625" customWidth="1"/>
    <col min="15368" max="15368" width="27.54296875" customWidth="1"/>
    <col min="15369" max="15369" width="7.1796875" customWidth="1"/>
    <col min="15370" max="15370" width="10.453125" customWidth="1"/>
    <col min="15371" max="15371" width="9.54296875" customWidth="1"/>
    <col min="15372" max="15372" width="12.81640625" customWidth="1"/>
    <col min="15374" max="15374" width="11.54296875" bestFit="1" customWidth="1"/>
    <col min="15375" max="15375" width="11.81640625" bestFit="1" customWidth="1"/>
    <col min="15377" max="15377" width="11.54296875" bestFit="1" customWidth="1"/>
    <col min="15618" max="15618" width="3.1796875" customWidth="1"/>
    <col min="15619" max="15619" width="36" customWidth="1"/>
    <col min="15620" max="15620" width="7.08984375" customWidth="1"/>
    <col min="15621" max="15621" width="8.81640625" customWidth="1"/>
    <col min="15622" max="15622" width="13.90625" customWidth="1"/>
    <col min="15623" max="15623" width="12.81640625" customWidth="1"/>
    <col min="15624" max="15624" width="27.54296875" customWidth="1"/>
    <col min="15625" max="15625" width="7.1796875" customWidth="1"/>
    <col min="15626" max="15626" width="10.453125" customWidth="1"/>
    <col min="15627" max="15627" width="9.54296875" customWidth="1"/>
    <col min="15628" max="15628" width="12.81640625" customWidth="1"/>
    <col min="15630" max="15630" width="11.54296875" bestFit="1" customWidth="1"/>
    <col min="15631" max="15631" width="11.81640625" bestFit="1" customWidth="1"/>
    <col min="15633" max="15633" width="11.54296875" bestFit="1" customWidth="1"/>
    <col min="15874" max="15874" width="3.1796875" customWidth="1"/>
    <col min="15875" max="15875" width="36" customWidth="1"/>
    <col min="15876" max="15876" width="7.08984375" customWidth="1"/>
    <col min="15877" max="15877" width="8.81640625" customWidth="1"/>
    <col min="15878" max="15878" width="13.90625" customWidth="1"/>
    <col min="15879" max="15879" width="12.81640625" customWidth="1"/>
    <col min="15880" max="15880" width="27.54296875" customWidth="1"/>
    <col min="15881" max="15881" width="7.1796875" customWidth="1"/>
    <col min="15882" max="15882" width="10.453125" customWidth="1"/>
    <col min="15883" max="15883" width="9.54296875" customWidth="1"/>
    <col min="15884" max="15884" width="12.81640625" customWidth="1"/>
    <col min="15886" max="15886" width="11.54296875" bestFit="1" customWidth="1"/>
    <col min="15887" max="15887" width="11.81640625" bestFit="1" customWidth="1"/>
    <col min="15889" max="15889" width="11.54296875" bestFit="1" customWidth="1"/>
    <col min="16130" max="16130" width="3.1796875" customWidth="1"/>
    <col min="16131" max="16131" width="36" customWidth="1"/>
    <col min="16132" max="16132" width="7.08984375" customWidth="1"/>
    <col min="16133" max="16133" width="8.81640625" customWidth="1"/>
    <col min="16134" max="16134" width="13.90625" customWidth="1"/>
    <col min="16135" max="16135" width="12.81640625" customWidth="1"/>
    <col min="16136" max="16136" width="27.54296875" customWidth="1"/>
    <col min="16137" max="16137" width="7.1796875" customWidth="1"/>
    <col min="16138" max="16138" width="10.453125" customWidth="1"/>
    <col min="16139" max="16139" width="9.54296875" customWidth="1"/>
    <col min="16140" max="16140" width="12.81640625" customWidth="1"/>
    <col min="16142" max="16142" width="11.54296875" bestFit="1" customWidth="1"/>
    <col min="16143" max="16143" width="11.81640625" bestFit="1" customWidth="1"/>
    <col min="16145" max="16145" width="11.54296875" bestFit="1" customWidth="1"/>
  </cols>
  <sheetData>
    <row r="1" spans="1:12" ht="6.5" customHeight="1" x14ac:dyDescent="0.35"/>
    <row r="3" spans="1:12" x14ac:dyDescent="0.35">
      <c r="G3" s="3"/>
      <c r="H3" s="4"/>
      <c r="I3" s="4"/>
      <c r="J3" s="4"/>
      <c r="K3" s="4"/>
      <c r="L3" s="4"/>
    </row>
    <row r="4" spans="1:12" x14ac:dyDescent="0.35">
      <c r="G4" s="4"/>
      <c r="H4" s="4"/>
      <c r="I4" s="4"/>
      <c r="J4" s="4"/>
      <c r="K4" s="4"/>
      <c r="L4" s="4"/>
    </row>
    <row r="5" spans="1:12" x14ac:dyDescent="0.35">
      <c r="G5" s="4"/>
      <c r="H5" s="4"/>
      <c r="I5" s="4"/>
      <c r="J5" s="4"/>
      <c r="K5" s="4"/>
      <c r="L5" s="4"/>
    </row>
    <row r="6" spans="1:12" x14ac:dyDescent="0.35">
      <c r="G6" s="4"/>
      <c r="H6" s="4"/>
      <c r="I6" s="4"/>
      <c r="J6" s="4"/>
      <c r="K6" s="4"/>
      <c r="L6" s="4"/>
    </row>
    <row r="7" spans="1:12" x14ac:dyDescent="0.35">
      <c r="G7" s="4"/>
      <c r="H7" s="4"/>
      <c r="I7" s="4"/>
      <c r="J7" s="4"/>
      <c r="K7" s="4"/>
      <c r="L7" s="4"/>
    </row>
    <row r="8" spans="1:12" ht="19.75" customHeight="1" x14ac:dyDescent="0.35">
      <c r="G8" s="5"/>
      <c r="H8" s="6"/>
      <c r="I8" s="7" t="s">
        <v>0</v>
      </c>
      <c r="J8" s="7"/>
      <c r="K8" s="7"/>
      <c r="L8" s="7"/>
    </row>
    <row r="9" spans="1:12" x14ac:dyDescent="0.35">
      <c r="B9" s="8"/>
      <c r="C9" s="9" t="s">
        <v>1</v>
      </c>
      <c r="D9" s="10"/>
      <c r="E9" s="10"/>
      <c r="F9" s="10"/>
      <c r="G9" s="10"/>
      <c r="H9" s="10"/>
      <c r="I9" s="10"/>
      <c r="J9" s="10"/>
      <c r="K9" s="10"/>
      <c r="L9" s="10"/>
    </row>
    <row r="10" spans="1:12" ht="6.5" customHeight="1" x14ac:dyDescent="0.35">
      <c r="B10" s="8"/>
      <c r="C10" s="11"/>
      <c r="D10" s="12"/>
      <c r="E10" s="13"/>
      <c r="F10" s="13"/>
      <c r="G10" s="13"/>
      <c r="H10" s="12"/>
      <c r="I10" s="13"/>
      <c r="J10" s="13"/>
      <c r="K10" s="13"/>
      <c r="L10" s="13"/>
    </row>
    <row r="11" spans="1:12" ht="25.5" customHeight="1" x14ac:dyDescent="0.35">
      <c r="B11" s="8"/>
      <c r="C11" s="14" t="s">
        <v>2</v>
      </c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20.399999999999999" customHeight="1" x14ac:dyDescent="0.35">
      <c r="B12" s="8"/>
      <c r="C12" s="16" t="s">
        <v>3</v>
      </c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15.5" customHeight="1" thickBot="1" x14ac:dyDescent="0.4">
      <c r="B13" s="8"/>
      <c r="C13" s="18" t="s">
        <v>4</v>
      </c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27.65" customHeight="1" thickBot="1" x14ac:dyDescent="0.4">
      <c r="A14" s="19" t="s">
        <v>5</v>
      </c>
      <c r="B14" s="20" t="s">
        <v>6</v>
      </c>
      <c r="C14" s="21" t="s">
        <v>7</v>
      </c>
      <c r="D14" s="22" t="s">
        <v>8</v>
      </c>
      <c r="E14" s="23" t="s">
        <v>9</v>
      </c>
      <c r="F14" s="23" t="s">
        <v>10</v>
      </c>
      <c r="G14" s="24" t="s">
        <v>11</v>
      </c>
      <c r="H14" s="22" t="s">
        <v>12</v>
      </c>
      <c r="I14" s="22" t="s">
        <v>8</v>
      </c>
      <c r="J14" s="23" t="s">
        <v>9</v>
      </c>
      <c r="K14" s="23" t="s">
        <v>10</v>
      </c>
      <c r="L14" s="25" t="s">
        <v>11</v>
      </c>
    </row>
    <row r="15" spans="1:12" ht="21.5" thickBot="1" x14ac:dyDescent="0.4">
      <c r="B15" s="26">
        <v>1</v>
      </c>
      <c r="C15" s="27" t="s">
        <v>13</v>
      </c>
      <c r="D15" s="28"/>
      <c r="E15" s="28"/>
      <c r="F15" s="28"/>
      <c r="G15" s="28"/>
      <c r="H15" s="28"/>
      <c r="I15" s="28"/>
      <c r="J15" s="28"/>
      <c r="K15" s="28"/>
      <c r="L15" s="29"/>
    </row>
    <row r="16" spans="1:12" ht="53.4" customHeight="1" x14ac:dyDescent="0.35">
      <c r="A16" t="s">
        <v>14</v>
      </c>
      <c r="B16" s="30">
        <v>2</v>
      </c>
      <c r="C16" s="31" t="s">
        <v>15</v>
      </c>
      <c r="D16" s="32" t="s">
        <v>16</v>
      </c>
      <c r="E16" s="33">
        <v>1</v>
      </c>
      <c r="F16" s="34"/>
      <c r="G16" s="35">
        <f>F16*E16</f>
        <v>0</v>
      </c>
      <c r="H16" s="36" t="s">
        <v>17</v>
      </c>
      <c r="I16" s="37" t="s">
        <v>18</v>
      </c>
      <c r="J16" s="38">
        <v>1</v>
      </c>
      <c r="K16" s="38"/>
      <c r="L16" s="39">
        <f>K16*J16</f>
        <v>0</v>
      </c>
    </row>
    <row r="17" spans="1:12" x14ac:dyDescent="0.35">
      <c r="A17" t="s">
        <v>14</v>
      </c>
      <c r="B17" s="30">
        <v>3</v>
      </c>
      <c r="C17" s="31" t="s">
        <v>19</v>
      </c>
      <c r="D17" s="32" t="s">
        <v>16</v>
      </c>
      <c r="E17" s="33">
        <v>1</v>
      </c>
      <c r="F17" s="34"/>
      <c r="G17" s="35">
        <f>F17*E17</f>
        <v>0</v>
      </c>
      <c r="H17" s="36" t="s">
        <v>20</v>
      </c>
      <c r="I17" s="37" t="s">
        <v>18</v>
      </c>
      <c r="J17" s="38">
        <v>1</v>
      </c>
      <c r="K17" s="38"/>
      <c r="L17" s="39">
        <f>K17*J17</f>
        <v>0</v>
      </c>
    </row>
    <row r="18" spans="1:12" x14ac:dyDescent="0.35">
      <c r="A18" t="s">
        <v>14</v>
      </c>
      <c r="B18" s="30">
        <v>4</v>
      </c>
      <c r="C18" s="31"/>
      <c r="D18" s="32"/>
      <c r="E18" s="33"/>
      <c r="F18" s="34"/>
      <c r="G18" s="35"/>
      <c r="H18" s="36" t="s">
        <v>21</v>
      </c>
      <c r="I18" s="37" t="s">
        <v>18</v>
      </c>
      <c r="J18" s="38">
        <v>1</v>
      </c>
      <c r="K18" s="38"/>
      <c r="L18" s="39">
        <f t="shared" ref="L18:L62" si="0">K18*J18</f>
        <v>0</v>
      </c>
    </row>
    <row r="19" spans="1:12" ht="20" x14ac:dyDescent="0.35">
      <c r="A19" t="s">
        <v>14</v>
      </c>
      <c r="B19" s="30">
        <v>5</v>
      </c>
      <c r="C19" s="31"/>
      <c r="D19" s="32"/>
      <c r="E19" s="33"/>
      <c r="F19" s="34"/>
      <c r="G19" s="35"/>
      <c r="H19" s="36" t="s">
        <v>22</v>
      </c>
      <c r="I19" s="37" t="s">
        <v>18</v>
      </c>
      <c r="J19" s="38">
        <v>1</v>
      </c>
      <c r="K19" s="38"/>
      <c r="L19" s="39">
        <f t="shared" si="0"/>
        <v>0</v>
      </c>
    </row>
    <row r="20" spans="1:12" ht="20" x14ac:dyDescent="0.35">
      <c r="A20" t="s">
        <v>14</v>
      </c>
      <c r="B20" s="30">
        <v>6</v>
      </c>
      <c r="C20" s="31"/>
      <c r="D20" s="32"/>
      <c r="E20" s="33"/>
      <c r="F20" s="34"/>
      <c r="G20" s="35"/>
      <c r="H20" s="36" t="s">
        <v>23</v>
      </c>
      <c r="I20" s="37" t="s">
        <v>18</v>
      </c>
      <c r="J20" s="38">
        <v>1</v>
      </c>
      <c r="K20" s="38"/>
      <c r="L20" s="39">
        <f t="shared" si="0"/>
        <v>0</v>
      </c>
    </row>
    <row r="21" spans="1:12" x14ac:dyDescent="0.35">
      <c r="A21" t="s">
        <v>14</v>
      </c>
      <c r="B21" s="30">
        <v>7</v>
      </c>
      <c r="C21" s="31"/>
      <c r="D21" s="32"/>
      <c r="E21" s="33"/>
      <c r="F21" s="34"/>
      <c r="G21" s="35"/>
      <c r="H21" s="36" t="s">
        <v>24</v>
      </c>
      <c r="I21" s="37" t="s">
        <v>18</v>
      </c>
      <c r="J21" s="38">
        <v>1</v>
      </c>
      <c r="K21" s="38"/>
      <c r="L21" s="39">
        <f t="shared" si="0"/>
        <v>0</v>
      </c>
    </row>
    <row r="22" spans="1:12" ht="20" x14ac:dyDescent="0.35">
      <c r="A22" t="s">
        <v>14</v>
      </c>
      <c r="B22" s="30">
        <v>8</v>
      </c>
      <c r="C22" s="31"/>
      <c r="D22" s="32"/>
      <c r="E22" s="33"/>
      <c r="F22" s="34"/>
      <c r="G22" s="35"/>
      <c r="H22" s="36" t="s">
        <v>25</v>
      </c>
      <c r="I22" s="37" t="s">
        <v>18</v>
      </c>
      <c r="J22" s="38">
        <v>1</v>
      </c>
      <c r="K22" s="38"/>
      <c r="L22" s="39">
        <f t="shared" si="0"/>
        <v>0</v>
      </c>
    </row>
    <row r="23" spans="1:12" ht="20" x14ac:dyDescent="0.35">
      <c r="A23" t="s">
        <v>14</v>
      </c>
      <c r="B23" s="30">
        <v>9</v>
      </c>
      <c r="C23" s="31"/>
      <c r="D23" s="32"/>
      <c r="E23" s="33"/>
      <c r="F23" s="34"/>
      <c r="G23" s="35"/>
      <c r="H23" s="36" t="s">
        <v>26</v>
      </c>
      <c r="I23" s="37" t="s">
        <v>18</v>
      </c>
      <c r="J23" s="38">
        <v>1</v>
      </c>
      <c r="K23" s="38"/>
      <c r="L23" s="39">
        <f t="shared" si="0"/>
        <v>0</v>
      </c>
    </row>
    <row r="24" spans="1:12" x14ac:dyDescent="0.35">
      <c r="A24" t="s">
        <v>14</v>
      </c>
      <c r="B24" s="30">
        <v>10</v>
      </c>
      <c r="C24" s="31"/>
      <c r="D24" s="32"/>
      <c r="E24" s="33"/>
      <c r="F24" s="34"/>
      <c r="G24" s="35"/>
      <c r="H24" s="36" t="s">
        <v>20</v>
      </c>
      <c r="I24" s="37" t="s">
        <v>18</v>
      </c>
      <c r="J24" s="38">
        <v>1</v>
      </c>
      <c r="K24" s="38"/>
      <c r="L24" s="39">
        <f t="shared" si="0"/>
        <v>0</v>
      </c>
    </row>
    <row r="25" spans="1:12" x14ac:dyDescent="0.35">
      <c r="A25" t="s">
        <v>14</v>
      </c>
      <c r="B25" s="30">
        <v>11</v>
      </c>
      <c r="C25" s="31"/>
      <c r="D25" s="32"/>
      <c r="E25" s="33"/>
      <c r="F25" s="34"/>
      <c r="G25" s="35"/>
      <c r="H25" s="36" t="s">
        <v>21</v>
      </c>
      <c r="I25" s="37" t="s">
        <v>18</v>
      </c>
      <c r="J25" s="38">
        <v>1</v>
      </c>
      <c r="K25" s="38"/>
      <c r="L25" s="39">
        <f t="shared" si="0"/>
        <v>0</v>
      </c>
    </row>
    <row r="26" spans="1:12" ht="20" x14ac:dyDescent="0.35">
      <c r="A26" t="s">
        <v>14</v>
      </c>
      <c r="B26" s="30">
        <v>12</v>
      </c>
      <c r="C26" s="31"/>
      <c r="D26" s="32"/>
      <c r="E26" s="33"/>
      <c r="F26" s="34"/>
      <c r="G26" s="35"/>
      <c r="H26" s="36" t="s">
        <v>27</v>
      </c>
      <c r="I26" s="37" t="s">
        <v>18</v>
      </c>
      <c r="J26" s="38">
        <v>1</v>
      </c>
      <c r="K26" s="38"/>
      <c r="L26" s="39">
        <f t="shared" si="0"/>
        <v>0</v>
      </c>
    </row>
    <row r="27" spans="1:12" x14ac:dyDescent="0.35">
      <c r="A27" t="s">
        <v>14</v>
      </c>
      <c r="B27" s="30">
        <v>13</v>
      </c>
      <c r="C27" s="31"/>
      <c r="D27" s="32"/>
      <c r="E27" s="33"/>
      <c r="F27" s="34"/>
      <c r="G27" s="35"/>
      <c r="H27" s="36" t="s">
        <v>20</v>
      </c>
      <c r="I27" s="37" t="s">
        <v>18</v>
      </c>
      <c r="J27" s="38">
        <v>1</v>
      </c>
      <c r="K27" s="38"/>
      <c r="L27" s="39">
        <f t="shared" si="0"/>
        <v>0</v>
      </c>
    </row>
    <row r="28" spans="1:12" x14ac:dyDescent="0.35">
      <c r="A28" t="s">
        <v>14</v>
      </c>
      <c r="B28" s="30">
        <v>14</v>
      </c>
      <c r="C28" s="31"/>
      <c r="D28" s="32"/>
      <c r="E28" s="33"/>
      <c r="F28" s="34"/>
      <c r="G28" s="35"/>
      <c r="H28" s="36" t="s">
        <v>21</v>
      </c>
      <c r="I28" s="37" t="s">
        <v>18</v>
      </c>
      <c r="J28" s="38">
        <v>1</v>
      </c>
      <c r="K28" s="38"/>
      <c r="L28" s="39">
        <f t="shared" si="0"/>
        <v>0</v>
      </c>
    </row>
    <row r="29" spans="1:12" ht="20" x14ac:dyDescent="0.35">
      <c r="A29" t="s">
        <v>14</v>
      </c>
      <c r="B29" s="30">
        <v>15</v>
      </c>
      <c r="C29" s="31"/>
      <c r="D29" s="32"/>
      <c r="E29" s="33"/>
      <c r="F29" s="34"/>
      <c r="G29" s="35"/>
      <c r="H29" s="36" t="s">
        <v>28</v>
      </c>
      <c r="I29" s="37" t="s">
        <v>18</v>
      </c>
      <c r="J29" s="38">
        <v>1</v>
      </c>
      <c r="K29" s="38"/>
      <c r="L29" s="39">
        <f t="shared" si="0"/>
        <v>0</v>
      </c>
    </row>
    <row r="30" spans="1:12" x14ac:dyDescent="0.35">
      <c r="A30" t="s">
        <v>14</v>
      </c>
      <c r="B30" s="30">
        <v>16</v>
      </c>
      <c r="C30" s="31"/>
      <c r="D30" s="32"/>
      <c r="E30" s="33"/>
      <c r="F30" s="34"/>
      <c r="G30" s="35"/>
      <c r="H30" s="36" t="s">
        <v>20</v>
      </c>
      <c r="I30" s="37" t="s">
        <v>18</v>
      </c>
      <c r="J30" s="38">
        <v>1</v>
      </c>
      <c r="K30" s="38"/>
      <c r="L30" s="39">
        <f t="shared" si="0"/>
        <v>0</v>
      </c>
    </row>
    <row r="31" spans="1:12" x14ac:dyDescent="0.35">
      <c r="A31" t="s">
        <v>14</v>
      </c>
      <c r="B31" s="30">
        <v>17</v>
      </c>
      <c r="C31" s="31"/>
      <c r="D31" s="32"/>
      <c r="E31" s="33"/>
      <c r="F31" s="34"/>
      <c r="G31" s="35"/>
      <c r="H31" s="36" t="s">
        <v>21</v>
      </c>
      <c r="I31" s="37" t="s">
        <v>18</v>
      </c>
      <c r="J31" s="38">
        <v>1</v>
      </c>
      <c r="K31" s="38"/>
      <c r="L31" s="39">
        <f t="shared" si="0"/>
        <v>0</v>
      </c>
    </row>
    <row r="32" spans="1:12" ht="20" x14ac:dyDescent="0.35">
      <c r="A32" t="s">
        <v>14</v>
      </c>
      <c r="B32" s="30">
        <v>18</v>
      </c>
      <c r="C32" s="31"/>
      <c r="D32" s="32"/>
      <c r="E32" s="33"/>
      <c r="F32" s="34"/>
      <c r="G32" s="35"/>
      <c r="H32" s="36" t="s">
        <v>29</v>
      </c>
      <c r="I32" s="37" t="s">
        <v>18</v>
      </c>
      <c r="J32" s="38">
        <v>1</v>
      </c>
      <c r="K32" s="38"/>
      <c r="L32" s="39">
        <f t="shared" si="0"/>
        <v>0</v>
      </c>
    </row>
    <row r="33" spans="1:12" ht="20" x14ac:dyDescent="0.35">
      <c r="A33" t="s">
        <v>14</v>
      </c>
      <c r="B33" s="30">
        <v>19</v>
      </c>
      <c r="C33" s="31"/>
      <c r="D33" s="32"/>
      <c r="E33" s="33"/>
      <c r="F33" s="34"/>
      <c r="G33" s="35"/>
      <c r="H33" s="36" t="s">
        <v>30</v>
      </c>
      <c r="I33" s="37" t="s">
        <v>18</v>
      </c>
      <c r="J33" s="38">
        <v>3</v>
      </c>
      <c r="K33" s="38"/>
      <c r="L33" s="39">
        <f t="shared" si="0"/>
        <v>0</v>
      </c>
    </row>
    <row r="34" spans="1:12" ht="20" x14ac:dyDescent="0.35">
      <c r="A34" t="s">
        <v>14</v>
      </c>
      <c r="B34" s="30">
        <v>20</v>
      </c>
      <c r="C34" s="31"/>
      <c r="D34" s="32"/>
      <c r="E34" s="33"/>
      <c r="F34" s="34"/>
      <c r="G34" s="35"/>
      <c r="H34" s="36" t="s">
        <v>31</v>
      </c>
      <c r="I34" s="37" t="s">
        <v>18</v>
      </c>
      <c r="J34" s="38">
        <v>6</v>
      </c>
      <c r="K34" s="38"/>
      <c r="L34" s="39">
        <f t="shared" si="0"/>
        <v>0</v>
      </c>
    </row>
    <row r="35" spans="1:12" ht="20" x14ac:dyDescent="0.35">
      <c r="A35" t="s">
        <v>14</v>
      </c>
      <c r="B35" s="30">
        <v>21</v>
      </c>
      <c r="C35" s="31"/>
      <c r="D35" s="32"/>
      <c r="E35" s="33"/>
      <c r="F35" s="34"/>
      <c r="G35" s="35"/>
      <c r="H35" s="36" t="s">
        <v>32</v>
      </c>
      <c r="I35" s="37" t="s">
        <v>18</v>
      </c>
      <c r="J35" s="38">
        <v>3</v>
      </c>
      <c r="K35" s="38"/>
      <c r="L35" s="39">
        <f t="shared" si="0"/>
        <v>0</v>
      </c>
    </row>
    <row r="36" spans="1:12" ht="20" x14ac:dyDescent="0.35">
      <c r="A36" t="s">
        <v>14</v>
      </c>
      <c r="B36" s="30">
        <v>22</v>
      </c>
      <c r="C36" s="31"/>
      <c r="D36" s="32"/>
      <c r="E36" s="33"/>
      <c r="F36" s="34"/>
      <c r="G36" s="35"/>
      <c r="H36" s="36" t="s">
        <v>33</v>
      </c>
      <c r="I36" s="37" t="s">
        <v>18</v>
      </c>
      <c r="J36" s="38">
        <v>1</v>
      </c>
      <c r="K36" s="38"/>
      <c r="L36" s="39">
        <f t="shared" si="0"/>
        <v>0</v>
      </c>
    </row>
    <row r="37" spans="1:12" ht="20" x14ac:dyDescent="0.35">
      <c r="A37" t="s">
        <v>14</v>
      </c>
      <c r="B37" s="30">
        <v>23</v>
      </c>
      <c r="C37" s="31"/>
      <c r="D37" s="32"/>
      <c r="E37" s="33"/>
      <c r="F37" s="34"/>
      <c r="G37" s="35"/>
      <c r="H37" s="36" t="s">
        <v>34</v>
      </c>
      <c r="I37" s="37" t="s">
        <v>18</v>
      </c>
      <c r="J37" s="38">
        <v>3</v>
      </c>
      <c r="K37" s="38"/>
      <c r="L37" s="39">
        <f t="shared" si="0"/>
        <v>0</v>
      </c>
    </row>
    <row r="38" spans="1:12" ht="20" x14ac:dyDescent="0.35">
      <c r="A38" t="s">
        <v>14</v>
      </c>
      <c r="B38" s="30">
        <v>24</v>
      </c>
      <c r="C38" s="31"/>
      <c r="D38" s="32"/>
      <c r="E38" s="33"/>
      <c r="F38" s="34"/>
      <c r="G38" s="35"/>
      <c r="H38" s="36" t="s">
        <v>35</v>
      </c>
      <c r="I38" s="37" t="s">
        <v>18</v>
      </c>
      <c r="J38" s="38">
        <v>14</v>
      </c>
      <c r="K38" s="38"/>
      <c r="L38" s="39">
        <f t="shared" si="0"/>
        <v>0</v>
      </c>
    </row>
    <row r="39" spans="1:12" x14ac:dyDescent="0.35">
      <c r="A39" t="s">
        <v>14</v>
      </c>
      <c r="B39" s="30">
        <v>25</v>
      </c>
      <c r="C39" s="31"/>
      <c r="D39" s="32"/>
      <c r="E39" s="33"/>
      <c r="F39" s="34"/>
      <c r="G39" s="35"/>
      <c r="H39" s="36" t="s">
        <v>36</v>
      </c>
      <c r="I39" s="37" t="s">
        <v>18</v>
      </c>
      <c r="J39" s="38">
        <v>30</v>
      </c>
      <c r="K39" s="38"/>
      <c r="L39" s="39">
        <f t="shared" si="0"/>
        <v>0</v>
      </c>
    </row>
    <row r="40" spans="1:12" ht="20" x14ac:dyDescent="0.35">
      <c r="A40" t="s">
        <v>14</v>
      </c>
      <c r="B40" s="30">
        <v>26</v>
      </c>
      <c r="C40" s="31"/>
      <c r="D40" s="32"/>
      <c r="E40" s="33"/>
      <c r="F40" s="34"/>
      <c r="G40" s="35"/>
      <c r="H40" s="36" t="s">
        <v>37</v>
      </c>
      <c r="I40" s="37" t="s">
        <v>18</v>
      </c>
      <c r="J40" s="38">
        <v>10</v>
      </c>
      <c r="K40" s="38"/>
      <c r="L40" s="39">
        <f t="shared" si="0"/>
        <v>0</v>
      </c>
    </row>
    <row r="41" spans="1:12" x14ac:dyDescent="0.35">
      <c r="A41" t="s">
        <v>14</v>
      </c>
      <c r="B41" s="30">
        <v>27</v>
      </c>
      <c r="C41" s="31"/>
      <c r="D41" s="32"/>
      <c r="E41" s="33"/>
      <c r="F41" s="34"/>
      <c r="G41" s="35"/>
      <c r="H41" s="36" t="s">
        <v>38</v>
      </c>
      <c r="I41" s="37" t="s">
        <v>18</v>
      </c>
      <c r="J41" s="38">
        <v>10</v>
      </c>
      <c r="K41" s="38"/>
      <c r="L41" s="39">
        <f t="shared" si="0"/>
        <v>0</v>
      </c>
    </row>
    <row r="42" spans="1:12" x14ac:dyDescent="0.35">
      <c r="A42" t="s">
        <v>14</v>
      </c>
      <c r="B42" s="30">
        <v>28</v>
      </c>
      <c r="C42" s="31"/>
      <c r="D42" s="32"/>
      <c r="E42" s="33"/>
      <c r="F42" s="34"/>
      <c r="G42" s="35"/>
      <c r="H42" s="36" t="s">
        <v>39</v>
      </c>
      <c r="I42" s="37" t="s">
        <v>18</v>
      </c>
      <c r="J42" s="38">
        <v>20</v>
      </c>
      <c r="K42" s="38"/>
      <c r="L42" s="39">
        <f t="shared" si="0"/>
        <v>0</v>
      </c>
    </row>
    <row r="43" spans="1:12" x14ac:dyDescent="0.35">
      <c r="A43" t="s">
        <v>14</v>
      </c>
      <c r="B43" s="30">
        <v>29</v>
      </c>
      <c r="C43" s="31"/>
      <c r="D43" s="32"/>
      <c r="E43" s="33"/>
      <c r="F43" s="34"/>
      <c r="G43" s="35"/>
      <c r="H43" s="36" t="s">
        <v>40</v>
      </c>
      <c r="I43" s="37" t="s">
        <v>18</v>
      </c>
      <c r="J43" s="38">
        <v>6</v>
      </c>
      <c r="K43" s="38"/>
      <c r="L43" s="39">
        <f t="shared" si="0"/>
        <v>0</v>
      </c>
    </row>
    <row r="44" spans="1:12" x14ac:dyDescent="0.35">
      <c r="A44" t="s">
        <v>14</v>
      </c>
      <c r="B44" s="30">
        <v>30</v>
      </c>
      <c r="C44" s="31"/>
      <c r="D44" s="32"/>
      <c r="E44" s="33"/>
      <c r="F44" s="34"/>
      <c r="G44" s="35"/>
      <c r="H44" s="36" t="s">
        <v>41</v>
      </c>
      <c r="I44" s="37" t="s">
        <v>18</v>
      </c>
      <c r="J44" s="38">
        <v>4</v>
      </c>
      <c r="K44" s="38"/>
      <c r="L44" s="39">
        <f t="shared" si="0"/>
        <v>0</v>
      </c>
    </row>
    <row r="45" spans="1:12" x14ac:dyDescent="0.35">
      <c r="A45" t="s">
        <v>14</v>
      </c>
      <c r="B45" s="30">
        <v>31</v>
      </c>
      <c r="C45" s="31"/>
      <c r="D45" s="32"/>
      <c r="E45" s="33"/>
      <c r="F45" s="34"/>
      <c r="G45" s="35"/>
      <c r="H45" s="36" t="s">
        <v>42</v>
      </c>
      <c r="I45" s="37" t="s">
        <v>43</v>
      </c>
      <c r="J45" s="38">
        <v>8</v>
      </c>
      <c r="K45" s="38"/>
      <c r="L45" s="39">
        <f t="shared" si="0"/>
        <v>0</v>
      </c>
    </row>
    <row r="46" spans="1:12" ht="20" x14ac:dyDescent="0.35">
      <c r="A46" t="s">
        <v>14</v>
      </c>
      <c r="B46" s="30">
        <v>32</v>
      </c>
      <c r="C46" s="31"/>
      <c r="D46" s="32"/>
      <c r="E46" s="33"/>
      <c r="F46" s="34"/>
      <c r="G46" s="35"/>
      <c r="H46" s="36" t="s">
        <v>44</v>
      </c>
      <c r="I46" s="37" t="s">
        <v>43</v>
      </c>
      <c r="J46" s="38">
        <v>500</v>
      </c>
      <c r="K46" s="38"/>
      <c r="L46" s="39">
        <f t="shared" si="0"/>
        <v>0</v>
      </c>
    </row>
    <row r="47" spans="1:12" ht="20" x14ac:dyDescent="0.35">
      <c r="A47" t="s">
        <v>14</v>
      </c>
      <c r="B47" s="30">
        <v>33</v>
      </c>
      <c r="C47" s="31"/>
      <c r="D47" s="32"/>
      <c r="E47" s="33"/>
      <c r="F47" s="34"/>
      <c r="G47" s="35"/>
      <c r="H47" s="36" t="s">
        <v>45</v>
      </c>
      <c r="I47" s="37" t="s">
        <v>43</v>
      </c>
      <c r="J47" s="38">
        <v>340</v>
      </c>
      <c r="K47" s="38"/>
      <c r="L47" s="39">
        <f t="shared" si="0"/>
        <v>0</v>
      </c>
    </row>
    <row r="48" spans="1:12" ht="20" x14ac:dyDescent="0.35">
      <c r="A48" t="s">
        <v>14</v>
      </c>
      <c r="B48" s="30">
        <v>34</v>
      </c>
      <c r="C48" s="31"/>
      <c r="D48" s="32"/>
      <c r="E48" s="33"/>
      <c r="F48" s="34"/>
      <c r="G48" s="35"/>
      <c r="H48" s="36" t="s">
        <v>46</v>
      </c>
      <c r="I48" s="37" t="s">
        <v>43</v>
      </c>
      <c r="J48" s="38">
        <v>60</v>
      </c>
      <c r="K48" s="38"/>
      <c r="L48" s="39">
        <f t="shared" si="0"/>
        <v>0</v>
      </c>
    </row>
    <row r="49" spans="1:16" ht="20" x14ac:dyDescent="0.35">
      <c r="A49" t="s">
        <v>14</v>
      </c>
      <c r="B49" s="30">
        <v>35</v>
      </c>
      <c r="C49" s="31"/>
      <c r="D49" s="32"/>
      <c r="E49" s="33"/>
      <c r="F49" s="34"/>
      <c r="G49" s="35"/>
      <c r="H49" s="36" t="s">
        <v>47</v>
      </c>
      <c r="I49" s="37" t="s">
        <v>18</v>
      </c>
      <c r="J49" s="38">
        <v>2</v>
      </c>
      <c r="K49" s="38"/>
      <c r="L49" s="39">
        <f t="shared" si="0"/>
        <v>0</v>
      </c>
    </row>
    <row r="50" spans="1:16" ht="20" x14ac:dyDescent="0.35">
      <c r="A50" t="s">
        <v>14</v>
      </c>
      <c r="B50" s="30">
        <v>36</v>
      </c>
      <c r="C50" s="31"/>
      <c r="D50" s="32"/>
      <c r="E50" s="33"/>
      <c r="F50" s="34"/>
      <c r="G50" s="35"/>
      <c r="H50" s="36" t="s">
        <v>48</v>
      </c>
      <c r="I50" s="37" t="s">
        <v>18</v>
      </c>
      <c r="J50" s="38">
        <v>1</v>
      </c>
      <c r="K50" s="38"/>
      <c r="L50" s="39">
        <f t="shared" si="0"/>
        <v>0</v>
      </c>
    </row>
    <row r="51" spans="1:16" x14ac:dyDescent="0.35">
      <c r="A51" t="s">
        <v>14</v>
      </c>
      <c r="B51" s="30">
        <v>37</v>
      </c>
      <c r="C51" s="31"/>
      <c r="D51" s="32"/>
      <c r="E51" s="33"/>
      <c r="F51" s="34"/>
      <c r="G51" s="35"/>
      <c r="H51" s="36" t="s">
        <v>49</v>
      </c>
      <c r="I51" s="37" t="s">
        <v>50</v>
      </c>
      <c r="J51" s="38">
        <v>150</v>
      </c>
      <c r="K51" s="38"/>
      <c r="L51" s="39">
        <f t="shared" si="0"/>
        <v>0</v>
      </c>
    </row>
    <row r="52" spans="1:16" x14ac:dyDescent="0.35">
      <c r="A52" t="s">
        <v>14</v>
      </c>
      <c r="B52" s="30">
        <v>38</v>
      </c>
      <c r="C52" s="31"/>
      <c r="D52" s="32"/>
      <c r="E52" s="33"/>
      <c r="F52" s="34"/>
      <c r="G52" s="35"/>
      <c r="H52" s="36" t="s">
        <v>51</v>
      </c>
      <c r="I52" s="37" t="s">
        <v>50</v>
      </c>
      <c r="J52" s="38">
        <v>150</v>
      </c>
      <c r="K52" s="38"/>
      <c r="L52" s="39">
        <f t="shared" si="0"/>
        <v>0</v>
      </c>
    </row>
    <row r="53" spans="1:16" x14ac:dyDescent="0.35">
      <c r="A53" t="s">
        <v>14</v>
      </c>
      <c r="B53" s="30">
        <v>39</v>
      </c>
      <c r="C53" s="31"/>
      <c r="D53" s="32"/>
      <c r="E53" s="33"/>
      <c r="F53" s="34"/>
      <c r="G53" s="35"/>
      <c r="H53" s="36" t="s">
        <v>52</v>
      </c>
      <c r="I53" s="37" t="s">
        <v>50</v>
      </c>
      <c r="J53" s="38">
        <v>150</v>
      </c>
      <c r="K53" s="38"/>
      <c r="L53" s="39">
        <f t="shared" si="0"/>
        <v>0</v>
      </c>
    </row>
    <row r="54" spans="1:16" x14ac:dyDescent="0.35">
      <c r="A54" t="s">
        <v>14</v>
      </c>
      <c r="B54" s="30">
        <v>40</v>
      </c>
      <c r="C54" s="31"/>
      <c r="D54" s="32"/>
      <c r="E54" s="33"/>
      <c r="F54" s="34"/>
      <c r="G54" s="35"/>
      <c r="H54" s="36" t="s">
        <v>53</v>
      </c>
      <c r="I54" s="37" t="s">
        <v>50</v>
      </c>
      <c r="J54" s="38">
        <v>150</v>
      </c>
      <c r="K54" s="38"/>
      <c r="L54" s="39">
        <f t="shared" si="0"/>
        <v>0</v>
      </c>
    </row>
    <row r="55" spans="1:16" ht="20" x14ac:dyDescent="0.35">
      <c r="A55" t="s">
        <v>14</v>
      </c>
      <c r="B55" s="30">
        <v>41</v>
      </c>
      <c r="C55" s="31"/>
      <c r="D55" s="32"/>
      <c r="E55" s="33"/>
      <c r="F55" s="34"/>
      <c r="G55" s="35"/>
      <c r="H55" s="36" t="s">
        <v>54</v>
      </c>
      <c r="I55" s="37" t="s">
        <v>18</v>
      </c>
      <c r="J55" s="38">
        <v>1</v>
      </c>
      <c r="K55" s="38"/>
      <c r="L55" s="39">
        <f t="shared" si="0"/>
        <v>0</v>
      </c>
    </row>
    <row r="56" spans="1:16" x14ac:dyDescent="0.35">
      <c r="A56" t="s">
        <v>14</v>
      </c>
      <c r="B56" s="30">
        <v>42</v>
      </c>
      <c r="C56" s="31"/>
      <c r="D56" s="32"/>
      <c r="E56" s="33"/>
      <c r="F56" s="34"/>
      <c r="G56" s="35"/>
      <c r="H56" s="36" t="s">
        <v>55</v>
      </c>
      <c r="I56" s="37" t="s">
        <v>50</v>
      </c>
      <c r="J56" s="38">
        <v>50</v>
      </c>
      <c r="K56" s="38"/>
      <c r="L56" s="39">
        <f t="shared" si="0"/>
        <v>0</v>
      </c>
    </row>
    <row r="57" spans="1:16" x14ac:dyDescent="0.35">
      <c r="A57" t="s">
        <v>14</v>
      </c>
      <c r="B57" s="30">
        <v>43</v>
      </c>
      <c r="C57" s="31"/>
      <c r="D57" s="32"/>
      <c r="E57" s="33"/>
      <c r="F57" s="34"/>
      <c r="G57" s="35"/>
      <c r="H57" s="36" t="s">
        <v>56</v>
      </c>
      <c r="I57" s="37" t="s">
        <v>50</v>
      </c>
      <c r="J57" s="38">
        <v>50</v>
      </c>
      <c r="K57" s="38"/>
      <c r="L57" s="39">
        <f t="shared" si="0"/>
        <v>0</v>
      </c>
    </row>
    <row r="58" spans="1:16" x14ac:dyDescent="0.35">
      <c r="A58" t="s">
        <v>14</v>
      </c>
      <c r="B58" s="30">
        <v>44</v>
      </c>
      <c r="C58" s="31"/>
      <c r="D58" s="40"/>
      <c r="E58" s="41"/>
      <c r="F58" s="42"/>
      <c r="G58" s="35"/>
      <c r="H58" s="36" t="s">
        <v>57</v>
      </c>
      <c r="I58" s="37" t="s">
        <v>50</v>
      </c>
      <c r="J58" s="38">
        <v>50</v>
      </c>
      <c r="K58" s="38"/>
      <c r="L58" s="39">
        <f t="shared" si="0"/>
        <v>0</v>
      </c>
    </row>
    <row r="59" spans="1:16" ht="12.75" customHeight="1" x14ac:dyDescent="0.35">
      <c r="A59" t="s">
        <v>14</v>
      </c>
      <c r="B59" s="30">
        <v>45</v>
      </c>
      <c r="C59" s="31"/>
      <c r="D59" s="40"/>
      <c r="E59" s="41"/>
      <c r="F59" s="42"/>
      <c r="G59" s="35"/>
      <c r="H59" s="36" t="s">
        <v>58</v>
      </c>
      <c r="I59" s="37" t="s">
        <v>50</v>
      </c>
      <c r="J59" s="38">
        <v>50</v>
      </c>
      <c r="K59" s="38"/>
      <c r="L59" s="39">
        <f t="shared" si="0"/>
        <v>0</v>
      </c>
    </row>
    <row r="60" spans="1:16" ht="12.75" customHeight="1" x14ac:dyDescent="0.35">
      <c r="A60" t="s">
        <v>14</v>
      </c>
      <c r="B60" s="30">
        <v>46</v>
      </c>
      <c r="C60" s="31"/>
      <c r="D60" s="40"/>
      <c r="E60" s="41"/>
      <c r="F60" s="42"/>
      <c r="G60" s="35"/>
      <c r="H60" s="36" t="s">
        <v>59</v>
      </c>
      <c r="I60" s="37" t="s">
        <v>18</v>
      </c>
      <c r="J60" s="38">
        <v>1</v>
      </c>
      <c r="K60" s="38"/>
      <c r="L60" s="39">
        <f t="shared" si="0"/>
        <v>0</v>
      </c>
    </row>
    <row r="61" spans="1:16" ht="12.75" customHeight="1" x14ac:dyDescent="0.35">
      <c r="A61" t="s">
        <v>14</v>
      </c>
      <c r="B61" s="30">
        <v>47</v>
      </c>
      <c r="C61" s="43"/>
      <c r="D61" s="32"/>
      <c r="E61" s="44"/>
      <c r="F61" s="34"/>
      <c r="G61" s="45"/>
      <c r="H61" s="46" t="s">
        <v>60</v>
      </c>
      <c r="I61" s="47" t="s">
        <v>18</v>
      </c>
      <c r="J61" s="48">
        <v>1</v>
      </c>
      <c r="K61" s="48"/>
      <c r="L61" s="39">
        <f t="shared" si="0"/>
        <v>0</v>
      </c>
    </row>
    <row r="62" spans="1:16" ht="27" customHeight="1" x14ac:dyDescent="0.35">
      <c r="A62" t="s">
        <v>14</v>
      </c>
      <c r="B62" s="30">
        <v>48</v>
      </c>
      <c r="C62" s="43"/>
      <c r="D62" s="32"/>
      <c r="E62" s="44"/>
      <c r="F62" s="34"/>
      <c r="G62" s="45"/>
      <c r="H62" s="46" t="s">
        <v>61</v>
      </c>
      <c r="I62" s="47" t="s">
        <v>18</v>
      </c>
      <c r="J62" s="48">
        <v>2</v>
      </c>
      <c r="K62" s="48"/>
      <c r="L62" s="39">
        <f t="shared" si="0"/>
        <v>0</v>
      </c>
      <c r="P62" s="49"/>
    </row>
    <row r="63" spans="1:16" ht="23.5" customHeight="1" x14ac:dyDescent="0.35">
      <c r="A63" t="s">
        <v>14</v>
      </c>
      <c r="B63" s="30">
        <v>49</v>
      </c>
      <c r="C63" s="43"/>
      <c r="D63" s="32"/>
      <c r="E63" s="44"/>
      <c r="F63" s="34"/>
      <c r="G63" s="45"/>
      <c r="H63" s="46" t="s">
        <v>62</v>
      </c>
      <c r="I63" s="47" t="s">
        <v>16</v>
      </c>
      <c r="J63" s="48">
        <v>1</v>
      </c>
      <c r="K63" s="48"/>
      <c r="L63" s="50">
        <f>K63*J63</f>
        <v>0</v>
      </c>
      <c r="N63" s="49"/>
    </row>
    <row r="64" spans="1:16" ht="23.5" customHeight="1" x14ac:dyDescent="0.35">
      <c r="A64" t="s">
        <v>14</v>
      </c>
      <c r="B64" s="30"/>
      <c r="C64" s="43"/>
      <c r="D64" s="32"/>
      <c r="E64" s="44"/>
      <c r="F64" s="34"/>
      <c r="G64" s="45"/>
      <c r="H64" s="51" t="s">
        <v>63</v>
      </c>
      <c r="I64" s="52" t="s">
        <v>18</v>
      </c>
      <c r="J64" s="53">
        <v>1</v>
      </c>
      <c r="K64" s="53"/>
      <c r="L64" s="54">
        <f>K64*J64</f>
        <v>0</v>
      </c>
      <c r="M64" s="55" t="s">
        <v>64</v>
      </c>
      <c r="N64" s="56"/>
    </row>
    <row r="65" spans="1:17" ht="12.75" customHeight="1" thickBot="1" x14ac:dyDescent="0.4">
      <c r="A65" t="s">
        <v>14</v>
      </c>
      <c r="B65" s="30">
        <v>50</v>
      </c>
      <c r="C65" s="43"/>
      <c r="D65" s="32"/>
      <c r="E65" s="44"/>
      <c r="F65" s="34"/>
      <c r="G65" s="45"/>
      <c r="H65" s="46" t="s">
        <v>65</v>
      </c>
      <c r="I65" s="47" t="s">
        <v>16</v>
      </c>
      <c r="J65" s="48">
        <v>1</v>
      </c>
      <c r="K65" s="48"/>
      <c r="L65" s="50">
        <f>K65*J65</f>
        <v>0</v>
      </c>
    </row>
    <row r="66" spans="1:17" ht="12.75" customHeight="1" thickBot="1" x14ac:dyDescent="0.4">
      <c r="B66" s="57"/>
      <c r="C66" s="58" t="s">
        <v>66</v>
      </c>
      <c r="D66" s="59"/>
      <c r="E66" s="59"/>
      <c r="F66" s="59"/>
      <c r="G66" s="60">
        <f>SUM(G16:G65)</f>
        <v>0</v>
      </c>
      <c r="H66" s="61" t="s">
        <v>66</v>
      </c>
      <c r="I66" s="62"/>
      <c r="J66" s="63"/>
      <c r="K66" s="64"/>
      <c r="L66" s="60">
        <f>SUM(L16:L65)</f>
        <v>0</v>
      </c>
      <c r="O66" s="49"/>
      <c r="Q66" s="49"/>
    </row>
    <row r="67" spans="1:17" ht="18" customHeight="1" thickBot="1" x14ac:dyDescent="0.4">
      <c r="B67" s="65">
        <v>51</v>
      </c>
      <c r="C67" s="27" t="s">
        <v>67</v>
      </c>
      <c r="D67" s="28"/>
      <c r="E67" s="28"/>
      <c r="F67" s="28"/>
      <c r="G67" s="28"/>
      <c r="H67" s="28"/>
      <c r="I67" s="28"/>
      <c r="J67" s="28"/>
      <c r="K67" s="28"/>
      <c r="L67" s="29"/>
    </row>
    <row r="68" spans="1:17" ht="121.5" customHeight="1" thickBot="1" x14ac:dyDescent="0.4">
      <c r="A68" t="s">
        <v>68</v>
      </c>
      <c r="B68" s="26">
        <v>52</v>
      </c>
      <c r="C68" s="66" t="s">
        <v>69</v>
      </c>
      <c r="D68" s="67" t="s">
        <v>16</v>
      </c>
      <c r="E68" s="68">
        <v>1</v>
      </c>
      <c r="F68" s="68"/>
      <c r="G68" s="69">
        <f>F68*E68</f>
        <v>0</v>
      </c>
      <c r="H68" s="70" t="s">
        <v>70</v>
      </c>
      <c r="I68" s="71" t="s">
        <v>16</v>
      </c>
      <c r="J68" s="72">
        <v>1</v>
      </c>
      <c r="K68" s="73"/>
      <c r="L68" s="74">
        <f>K68*J68</f>
        <v>0</v>
      </c>
    </row>
    <row r="69" spans="1:17" ht="35" customHeight="1" x14ac:dyDescent="0.35">
      <c r="A69" t="s">
        <v>68</v>
      </c>
      <c r="B69" s="26">
        <v>54</v>
      </c>
      <c r="C69" s="75" t="s">
        <v>71</v>
      </c>
      <c r="D69" s="40" t="s">
        <v>18</v>
      </c>
      <c r="E69" s="41">
        <v>1</v>
      </c>
      <c r="F69" s="42"/>
      <c r="G69" s="35">
        <f t="shared" ref="G69:G76" si="1">F69*E69</f>
        <v>0</v>
      </c>
      <c r="H69" s="70" t="s">
        <v>72</v>
      </c>
      <c r="I69" s="47" t="s">
        <v>18</v>
      </c>
      <c r="J69" s="48">
        <v>1</v>
      </c>
      <c r="K69" s="38"/>
      <c r="L69" s="39">
        <f t="shared" ref="L69:L98" si="2">K69*J69</f>
        <v>0</v>
      </c>
    </row>
    <row r="70" spans="1:17" ht="35" customHeight="1" x14ac:dyDescent="0.35">
      <c r="A70" t="s">
        <v>68</v>
      </c>
      <c r="B70" s="76"/>
      <c r="C70" s="75"/>
      <c r="D70" s="40"/>
      <c r="E70" s="41"/>
      <c r="F70" s="42"/>
      <c r="G70" s="35"/>
      <c r="H70" s="70" t="s">
        <v>73</v>
      </c>
      <c r="I70" s="37" t="s">
        <v>16</v>
      </c>
      <c r="J70" s="38">
        <v>1</v>
      </c>
      <c r="K70" s="38"/>
      <c r="L70" s="39">
        <f t="shared" si="2"/>
        <v>0</v>
      </c>
    </row>
    <row r="71" spans="1:17" ht="35" customHeight="1" thickBot="1" x14ac:dyDescent="0.4">
      <c r="A71" t="s">
        <v>68</v>
      </c>
      <c r="B71" s="76"/>
      <c r="C71" s="75"/>
      <c r="D71" s="40"/>
      <c r="E71" s="41"/>
      <c r="F71" s="42"/>
      <c r="G71" s="35"/>
      <c r="H71" s="70" t="s">
        <v>74</v>
      </c>
      <c r="I71" s="37" t="s">
        <v>18</v>
      </c>
      <c r="J71" s="38">
        <v>1</v>
      </c>
      <c r="K71" s="38"/>
      <c r="L71" s="39">
        <f t="shared" si="2"/>
        <v>0</v>
      </c>
    </row>
    <row r="72" spans="1:17" ht="45.5" customHeight="1" x14ac:dyDescent="0.35">
      <c r="A72" t="s">
        <v>68</v>
      </c>
      <c r="B72" s="26">
        <v>56</v>
      </c>
      <c r="C72" s="75" t="s">
        <v>75</v>
      </c>
      <c r="D72" s="40" t="s">
        <v>18</v>
      </c>
      <c r="E72" s="41">
        <v>1</v>
      </c>
      <c r="F72" s="42"/>
      <c r="G72" s="35">
        <f t="shared" si="1"/>
        <v>0</v>
      </c>
      <c r="H72" s="70" t="s">
        <v>76</v>
      </c>
      <c r="I72" s="37" t="s">
        <v>18</v>
      </c>
      <c r="J72" s="38">
        <v>1</v>
      </c>
      <c r="K72" s="38"/>
      <c r="L72" s="39">
        <f t="shared" si="2"/>
        <v>0</v>
      </c>
    </row>
    <row r="73" spans="1:17" ht="40.5" thickBot="1" x14ac:dyDescent="0.4">
      <c r="A73" t="s">
        <v>68</v>
      </c>
      <c r="B73" s="30">
        <v>57</v>
      </c>
      <c r="C73" s="75" t="s">
        <v>75</v>
      </c>
      <c r="D73" s="40" t="s">
        <v>18</v>
      </c>
      <c r="E73" s="41">
        <v>2</v>
      </c>
      <c r="F73" s="42"/>
      <c r="G73" s="35">
        <f t="shared" si="1"/>
        <v>0</v>
      </c>
      <c r="H73" s="70" t="s">
        <v>77</v>
      </c>
      <c r="I73" s="37" t="s">
        <v>18</v>
      </c>
      <c r="J73" s="38">
        <v>2</v>
      </c>
      <c r="K73" s="38"/>
      <c r="L73" s="39">
        <f t="shared" si="2"/>
        <v>0</v>
      </c>
    </row>
    <row r="74" spans="1:17" ht="35" customHeight="1" x14ac:dyDescent="0.35">
      <c r="A74" t="s">
        <v>68</v>
      </c>
      <c r="B74" s="26">
        <v>58</v>
      </c>
      <c r="C74" s="75" t="s">
        <v>75</v>
      </c>
      <c r="D74" s="40" t="s">
        <v>18</v>
      </c>
      <c r="E74" s="41">
        <v>2</v>
      </c>
      <c r="F74" s="42"/>
      <c r="G74" s="35">
        <f>F74*E74</f>
        <v>0</v>
      </c>
      <c r="H74" s="70" t="s">
        <v>78</v>
      </c>
      <c r="I74" s="37" t="s">
        <v>18</v>
      </c>
      <c r="J74" s="38">
        <v>2</v>
      </c>
      <c r="K74" s="38"/>
      <c r="L74" s="39">
        <f t="shared" si="2"/>
        <v>0</v>
      </c>
    </row>
    <row r="75" spans="1:17" ht="35" customHeight="1" thickBot="1" x14ac:dyDescent="0.4">
      <c r="A75" t="s">
        <v>68</v>
      </c>
      <c r="B75" s="30">
        <v>59</v>
      </c>
      <c r="C75" s="75" t="s">
        <v>75</v>
      </c>
      <c r="D75" s="40" t="s">
        <v>18</v>
      </c>
      <c r="E75" s="41">
        <v>1</v>
      </c>
      <c r="F75" s="42"/>
      <c r="G75" s="35">
        <f t="shared" si="1"/>
        <v>0</v>
      </c>
      <c r="H75" s="70" t="s">
        <v>79</v>
      </c>
      <c r="I75" s="37" t="s">
        <v>18</v>
      </c>
      <c r="J75" s="38">
        <v>1</v>
      </c>
      <c r="K75" s="38"/>
      <c r="L75" s="39">
        <f t="shared" si="2"/>
        <v>0</v>
      </c>
    </row>
    <row r="76" spans="1:17" ht="35" customHeight="1" x14ac:dyDescent="0.35">
      <c r="A76" t="s">
        <v>68</v>
      </c>
      <c r="B76" s="26">
        <v>60</v>
      </c>
      <c r="C76" s="75" t="s">
        <v>75</v>
      </c>
      <c r="D76" s="40" t="s">
        <v>18</v>
      </c>
      <c r="E76" s="41">
        <v>5</v>
      </c>
      <c r="F76" s="42"/>
      <c r="G76" s="35">
        <f t="shared" si="1"/>
        <v>0</v>
      </c>
      <c r="H76" s="70" t="s">
        <v>80</v>
      </c>
      <c r="I76" s="37" t="s">
        <v>18</v>
      </c>
      <c r="J76" s="38">
        <v>5</v>
      </c>
      <c r="K76" s="38"/>
      <c r="L76" s="39">
        <f t="shared" si="2"/>
        <v>0</v>
      </c>
    </row>
    <row r="77" spans="1:17" ht="35" customHeight="1" thickBot="1" x14ac:dyDescent="0.4">
      <c r="A77" t="s">
        <v>68</v>
      </c>
      <c r="B77" s="30">
        <v>61</v>
      </c>
      <c r="C77" s="75" t="s">
        <v>81</v>
      </c>
      <c r="D77" s="40" t="s">
        <v>18</v>
      </c>
      <c r="E77" s="38">
        <v>3</v>
      </c>
      <c r="F77" s="42"/>
      <c r="G77" s="35">
        <f>F77*E77</f>
        <v>0</v>
      </c>
      <c r="H77" s="70" t="s">
        <v>82</v>
      </c>
      <c r="I77" s="37" t="s">
        <v>18</v>
      </c>
      <c r="J77" s="38">
        <v>2</v>
      </c>
      <c r="K77" s="38"/>
      <c r="L77" s="39">
        <f t="shared" si="2"/>
        <v>0</v>
      </c>
    </row>
    <row r="78" spans="1:17" ht="35" customHeight="1" x14ac:dyDescent="0.35">
      <c r="A78" t="s">
        <v>68</v>
      </c>
      <c r="B78" s="26">
        <v>62</v>
      </c>
      <c r="C78" s="75"/>
      <c r="D78" s="40"/>
      <c r="E78" s="38"/>
      <c r="F78" s="42"/>
      <c r="G78" s="35"/>
      <c r="H78" s="70" t="s">
        <v>83</v>
      </c>
      <c r="I78" s="37" t="s">
        <v>18</v>
      </c>
      <c r="J78" s="38">
        <v>1</v>
      </c>
      <c r="K78" s="38"/>
      <c r="L78" s="39">
        <f t="shared" si="2"/>
        <v>0</v>
      </c>
    </row>
    <row r="79" spans="1:17" ht="35" customHeight="1" thickBot="1" x14ac:dyDescent="0.4">
      <c r="A79" t="s">
        <v>68</v>
      </c>
      <c r="B79" s="30">
        <v>63</v>
      </c>
      <c r="C79" s="75" t="s">
        <v>84</v>
      </c>
      <c r="D79" s="40" t="s">
        <v>18</v>
      </c>
      <c r="E79" s="41">
        <v>5</v>
      </c>
      <c r="F79" s="42"/>
      <c r="G79" s="77">
        <f>F79*E79</f>
        <v>0</v>
      </c>
      <c r="H79" s="70" t="s">
        <v>85</v>
      </c>
      <c r="I79" s="37" t="s">
        <v>18</v>
      </c>
      <c r="J79" s="38">
        <v>5</v>
      </c>
      <c r="K79" s="38"/>
      <c r="L79" s="39">
        <f t="shared" si="2"/>
        <v>0</v>
      </c>
    </row>
    <row r="80" spans="1:17" ht="40" x14ac:dyDescent="0.35">
      <c r="A80" t="s">
        <v>68</v>
      </c>
      <c r="B80" s="26">
        <v>64</v>
      </c>
      <c r="C80" s="78" t="s">
        <v>86</v>
      </c>
      <c r="D80" s="79" t="s">
        <v>43</v>
      </c>
      <c r="E80" s="80">
        <f>2+1.8</f>
        <v>3.8</v>
      </c>
      <c r="F80" s="81"/>
      <c r="G80" s="82">
        <f>F80*E80</f>
        <v>0</v>
      </c>
      <c r="H80" s="70" t="s">
        <v>87</v>
      </c>
      <c r="I80" s="37" t="s">
        <v>50</v>
      </c>
      <c r="J80" s="38">
        <v>6.3</v>
      </c>
      <c r="K80" s="38"/>
      <c r="L80" s="39">
        <f t="shared" si="2"/>
        <v>0</v>
      </c>
    </row>
    <row r="81" spans="1:12" ht="40.5" thickBot="1" x14ac:dyDescent="0.4">
      <c r="A81" t="s">
        <v>68</v>
      </c>
      <c r="B81" s="30">
        <v>65</v>
      </c>
      <c r="C81" s="75"/>
      <c r="D81" s="40"/>
      <c r="E81" s="41"/>
      <c r="F81" s="42"/>
      <c r="G81" s="42"/>
      <c r="H81" s="70" t="s">
        <v>88</v>
      </c>
      <c r="I81" s="37" t="s">
        <v>50</v>
      </c>
      <c r="J81" s="38">
        <v>4.5</v>
      </c>
      <c r="K81" s="38"/>
      <c r="L81" s="39">
        <f t="shared" si="2"/>
        <v>0</v>
      </c>
    </row>
    <row r="82" spans="1:12" ht="40" x14ac:dyDescent="0.35">
      <c r="A82" t="s">
        <v>68</v>
      </c>
      <c r="B82" s="26">
        <v>66</v>
      </c>
      <c r="C82" s="78" t="s">
        <v>86</v>
      </c>
      <c r="D82" s="79" t="s">
        <v>43</v>
      </c>
      <c r="E82" s="80">
        <v>0.2</v>
      </c>
      <c r="F82" s="81"/>
      <c r="G82" s="82">
        <f>F82*E82</f>
        <v>0</v>
      </c>
      <c r="H82" s="70" t="s">
        <v>89</v>
      </c>
      <c r="I82" s="37" t="s">
        <v>50</v>
      </c>
      <c r="J82" s="38">
        <v>0.2</v>
      </c>
      <c r="K82" s="38"/>
      <c r="L82" s="39">
        <f t="shared" si="2"/>
        <v>0</v>
      </c>
    </row>
    <row r="83" spans="1:12" ht="40" x14ac:dyDescent="0.35">
      <c r="A83" t="s">
        <v>68</v>
      </c>
      <c r="B83" s="30">
        <v>67</v>
      </c>
      <c r="C83" s="78" t="s">
        <v>86</v>
      </c>
      <c r="D83" s="79" t="s">
        <v>43</v>
      </c>
      <c r="E83" s="80">
        <f>1.3+0.9+1.7+17.5+1.7</f>
        <v>23.099999999999998</v>
      </c>
      <c r="F83" s="81"/>
      <c r="G83" s="82">
        <f>F83*E83</f>
        <v>0</v>
      </c>
      <c r="H83" s="70" t="s">
        <v>90</v>
      </c>
      <c r="I83" s="37" t="s">
        <v>50</v>
      </c>
      <c r="J83" s="38">
        <v>1.3</v>
      </c>
      <c r="K83" s="38"/>
      <c r="L83" s="39">
        <f t="shared" si="2"/>
        <v>0</v>
      </c>
    </row>
    <row r="84" spans="1:12" ht="40.5" thickBot="1" x14ac:dyDescent="0.4">
      <c r="A84" t="s">
        <v>68</v>
      </c>
      <c r="B84" s="30">
        <v>69</v>
      </c>
      <c r="C84" s="75"/>
      <c r="D84" s="40"/>
      <c r="E84" s="41"/>
      <c r="F84" s="42"/>
      <c r="G84" s="42"/>
      <c r="H84" s="70" t="s">
        <v>91</v>
      </c>
      <c r="I84" s="37" t="s">
        <v>50</v>
      </c>
      <c r="J84" s="38">
        <v>0.8</v>
      </c>
      <c r="K84" s="38"/>
      <c r="L84" s="39">
        <f t="shared" si="2"/>
        <v>0</v>
      </c>
    </row>
    <row r="85" spans="1:12" ht="40" x14ac:dyDescent="0.35">
      <c r="A85" t="s">
        <v>68</v>
      </c>
      <c r="B85" s="26">
        <v>70</v>
      </c>
      <c r="C85" s="75"/>
      <c r="D85" s="40"/>
      <c r="E85" s="41"/>
      <c r="F85" s="42"/>
      <c r="G85" s="42"/>
      <c r="H85" s="70" t="s">
        <v>92</v>
      </c>
      <c r="I85" s="37" t="s">
        <v>50</v>
      </c>
      <c r="J85" s="38">
        <v>1.4</v>
      </c>
      <c r="K85" s="38"/>
      <c r="L85" s="39">
        <f t="shared" si="2"/>
        <v>0</v>
      </c>
    </row>
    <row r="86" spans="1:12" ht="40.5" thickBot="1" x14ac:dyDescent="0.4">
      <c r="A86" t="s">
        <v>68</v>
      </c>
      <c r="B86" s="30">
        <v>71</v>
      </c>
      <c r="C86" s="75"/>
      <c r="D86" s="40"/>
      <c r="E86" s="41"/>
      <c r="F86" s="42"/>
      <c r="G86" s="42"/>
      <c r="H86" s="70" t="s">
        <v>93</v>
      </c>
      <c r="I86" s="37" t="s">
        <v>50</v>
      </c>
      <c r="J86" s="38">
        <v>12.5</v>
      </c>
      <c r="K86" s="38"/>
      <c r="L86" s="39">
        <f t="shared" si="2"/>
        <v>0</v>
      </c>
    </row>
    <row r="87" spans="1:12" ht="40" x14ac:dyDescent="0.35">
      <c r="A87" t="s">
        <v>68</v>
      </c>
      <c r="B87" s="26">
        <v>72</v>
      </c>
      <c r="C87" s="75"/>
      <c r="D87" s="40"/>
      <c r="E87" s="41"/>
      <c r="F87" s="42"/>
      <c r="G87" s="42"/>
      <c r="H87" s="70" t="s">
        <v>94</v>
      </c>
      <c r="I87" s="37" t="s">
        <v>50</v>
      </c>
      <c r="J87" s="38">
        <v>0.9</v>
      </c>
      <c r="K87" s="38"/>
      <c r="L87" s="39">
        <f t="shared" si="2"/>
        <v>0</v>
      </c>
    </row>
    <row r="88" spans="1:12" ht="15" thickBot="1" x14ac:dyDescent="0.4">
      <c r="A88" t="s">
        <v>68</v>
      </c>
      <c r="B88" s="30">
        <v>73</v>
      </c>
      <c r="C88" s="75"/>
      <c r="D88" s="40"/>
      <c r="E88" s="41"/>
      <c r="F88" s="42"/>
      <c r="G88" s="42"/>
      <c r="H88" s="70" t="s">
        <v>95</v>
      </c>
      <c r="I88" s="37" t="s">
        <v>16</v>
      </c>
      <c r="J88" s="38">
        <v>1</v>
      </c>
      <c r="K88" s="83"/>
      <c r="L88" s="39">
        <f t="shared" si="2"/>
        <v>0</v>
      </c>
    </row>
    <row r="89" spans="1:12" x14ac:dyDescent="0.35">
      <c r="A89" t="s">
        <v>68</v>
      </c>
      <c r="B89" s="26">
        <v>74</v>
      </c>
      <c r="C89" s="75"/>
      <c r="D89" s="40"/>
      <c r="E89" s="41"/>
      <c r="F89" s="42"/>
      <c r="G89" s="42"/>
      <c r="H89" s="70" t="s">
        <v>96</v>
      </c>
      <c r="I89" s="37" t="s">
        <v>16</v>
      </c>
      <c r="J89" s="38">
        <v>1</v>
      </c>
      <c r="K89" s="83"/>
      <c r="L89" s="39">
        <f t="shared" si="2"/>
        <v>0</v>
      </c>
    </row>
    <row r="90" spans="1:12" ht="35" customHeight="1" x14ac:dyDescent="0.35">
      <c r="A90" t="s">
        <v>68</v>
      </c>
      <c r="B90" s="30">
        <v>75</v>
      </c>
      <c r="C90" s="75"/>
      <c r="D90" s="40"/>
      <c r="E90" s="41"/>
      <c r="F90" s="42"/>
      <c r="G90" s="42"/>
      <c r="H90" s="70" t="s">
        <v>97</v>
      </c>
      <c r="I90" s="37" t="s">
        <v>16</v>
      </c>
      <c r="J90" s="38">
        <v>1</v>
      </c>
      <c r="K90" s="83"/>
      <c r="L90" s="39">
        <f t="shared" si="2"/>
        <v>0</v>
      </c>
    </row>
    <row r="91" spans="1:12" ht="35" customHeight="1" x14ac:dyDescent="0.35">
      <c r="A91" t="s">
        <v>68</v>
      </c>
      <c r="B91" s="76"/>
      <c r="C91" s="84" t="s">
        <v>98</v>
      </c>
      <c r="D91" s="85" t="s">
        <v>99</v>
      </c>
      <c r="E91" s="86">
        <v>8.5</v>
      </c>
      <c r="F91" s="83"/>
      <c r="G91" s="87">
        <f>F91*E91</f>
        <v>0</v>
      </c>
      <c r="H91" s="70" t="s">
        <v>100</v>
      </c>
      <c r="I91" s="37" t="s">
        <v>50</v>
      </c>
      <c r="J91" s="38">
        <v>8.5</v>
      </c>
      <c r="K91" s="38"/>
      <c r="L91" s="39">
        <f t="shared" si="2"/>
        <v>0</v>
      </c>
    </row>
    <row r="92" spans="1:12" ht="35" customHeight="1" thickBot="1" x14ac:dyDescent="0.4">
      <c r="A92" t="s">
        <v>68</v>
      </c>
      <c r="B92" s="76"/>
      <c r="C92" s="75"/>
      <c r="D92" s="40"/>
      <c r="E92" s="41"/>
      <c r="F92" s="42"/>
      <c r="G92" s="42"/>
      <c r="H92" s="70" t="s">
        <v>101</v>
      </c>
      <c r="I92" s="37" t="s">
        <v>16</v>
      </c>
      <c r="J92" s="38">
        <v>1</v>
      </c>
      <c r="K92" s="38"/>
      <c r="L92" s="39">
        <f t="shared" si="2"/>
        <v>0</v>
      </c>
    </row>
    <row r="93" spans="1:12" ht="35" customHeight="1" x14ac:dyDescent="0.35">
      <c r="A93" t="s">
        <v>68</v>
      </c>
      <c r="B93" s="26">
        <v>76</v>
      </c>
      <c r="C93" s="78" t="s">
        <v>102</v>
      </c>
      <c r="D93" s="79" t="s">
        <v>43</v>
      </c>
      <c r="E93" s="80">
        <v>11</v>
      </c>
      <c r="F93" s="81"/>
      <c r="G93" s="82">
        <f>F93*E93</f>
        <v>0</v>
      </c>
      <c r="H93" s="70" t="s">
        <v>103</v>
      </c>
      <c r="I93" s="37" t="s">
        <v>43</v>
      </c>
      <c r="J93" s="38">
        <v>11</v>
      </c>
      <c r="K93" s="38"/>
      <c r="L93" s="39">
        <f t="shared" si="2"/>
        <v>0</v>
      </c>
    </row>
    <row r="94" spans="1:12" ht="35" customHeight="1" x14ac:dyDescent="0.35">
      <c r="A94" t="s">
        <v>68</v>
      </c>
      <c r="B94" s="30">
        <v>77</v>
      </c>
      <c r="C94" s="75"/>
      <c r="D94" s="40"/>
      <c r="E94" s="41"/>
      <c r="F94" s="42"/>
      <c r="G94" s="42"/>
      <c r="H94" s="70" t="s">
        <v>104</v>
      </c>
      <c r="I94" s="37" t="s">
        <v>16</v>
      </c>
      <c r="J94" s="38">
        <v>1</v>
      </c>
      <c r="K94" s="38"/>
      <c r="L94" s="39">
        <f t="shared" si="2"/>
        <v>0</v>
      </c>
    </row>
    <row r="95" spans="1:12" ht="35" customHeight="1" thickBot="1" x14ac:dyDescent="0.4">
      <c r="A95" t="s">
        <v>68</v>
      </c>
      <c r="B95" s="88"/>
      <c r="C95" s="89"/>
      <c r="D95" s="32"/>
      <c r="E95" s="44"/>
      <c r="F95" s="33"/>
      <c r="G95" s="33"/>
      <c r="H95" s="90" t="s">
        <v>105</v>
      </c>
      <c r="I95" s="47" t="s">
        <v>16</v>
      </c>
      <c r="J95" s="48">
        <v>1</v>
      </c>
      <c r="K95" s="91"/>
      <c r="L95" s="50">
        <f>K95*J95</f>
        <v>0</v>
      </c>
    </row>
    <row r="96" spans="1:12" ht="35" customHeight="1" x14ac:dyDescent="0.35">
      <c r="A96" t="s">
        <v>68</v>
      </c>
      <c r="B96" s="92">
        <v>78</v>
      </c>
      <c r="C96" s="89"/>
      <c r="D96" s="32"/>
      <c r="E96" s="44"/>
      <c r="F96" s="33"/>
      <c r="G96" s="33"/>
      <c r="H96" s="90" t="s">
        <v>106</v>
      </c>
      <c r="I96" s="47" t="s">
        <v>16</v>
      </c>
      <c r="J96" s="48">
        <v>1</v>
      </c>
      <c r="K96" s="48"/>
      <c r="L96" s="50">
        <f t="shared" si="2"/>
        <v>0</v>
      </c>
    </row>
    <row r="97" spans="1:12" ht="35" customHeight="1" x14ac:dyDescent="0.35">
      <c r="A97" t="s">
        <v>68</v>
      </c>
      <c r="B97" s="93"/>
      <c r="C97" s="94" t="s">
        <v>107</v>
      </c>
      <c r="D97" s="95" t="s">
        <v>43</v>
      </c>
      <c r="E97" s="85">
        <v>10.1</v>
      </c>
      <c r="F97" s="83"/>
      <c r="G97" s="87">
        <f>F97*E97</f>
        <v>0</v>
      </c>
      <c r="H97" s="70" t="s">
        <v>108</v>
      </c>
      <c r="I97" s="37" t="s">
        <v>109</v>
      </c>
      <c r="J97" s="38">
        <v>1.5</v>
      </c>
      <c r="K97" s="38"/>
      <c r="L97" s="50">
        <f t="shared" si="2"/>
        <v>0</v>
      </c>
    </row>
    <row r="98" spans="1:12" ht="35" customHeight="1" x14ac:dyDescent="0.35">
      <c r="A98" t="s">
        <v>68</v>
      </c>
      <c r="B98" s="93"/>
      <c r="C98" s="94" t="s">
        <v>110</v>
      </c>
      <c r="D98" s="95" t="s">
        <v>43</v>
      </c>
      <c r="E98" s="85">
        <v>20.2</v>
      </c>
      <c r="F98" s="83"/>
      <c r="G98" s="87">
        <f>F98*E98</f>
        <v>0</v>
      </c>
      <c r="H98" s="70" t="s">
        <v>111</v>
      </c>
      <c r="I98" s="37" t="s">
        <v>109</v>
      </c>
      <c r="J98" s="38">
        <v>3</v>
      </c>
      <c r="K98" s="38"/>
      <c r="L98" s="50">
        <f t="shared" si="2"/>
        <v>0</v>
      </c>
    </row>
    <row r="99" spans="1:12" ht="12.5" customHeight="1" thickBot="1" x14ac:dyDescent="0.4">
      <c r="B99" s="96"/>
      <c r="C99" s="97" t="s">
        <v>66</v>
      </c>
      <c r="D99" s="98"/>
      <c r="E99" s="98"/>
      <c r="F99" s="98"/>
      <c r="G99" s="99">
        <f>SUM(G68:G98)</f>
        <v>0</v>
      </c>
      <c r="H99" s="100" t="s">
        <v>66</v>
      </c>
      <c r="I99" s="101"/>
      <c r="J99" s="102"/>
      <c r="K99" s="103"/>
      <c r="L99" s="99">
        <f>SUM(L68:L98)</f>
        <v>0</v>
      </c>
    </row>
    <row r="100" spans="1:12" ht="21.5" thickBot="1" x14ac:dyDescent="0.4">
      <c r="B100" s="30">
        <v>79</v>
      </c>
      <c r="C100" s="27" t="s">
        <v>112</v>
      </c>
      <c r="D100" s="28"/>
      <c r="E100" s="28"/>
      <c r="F100" s="28"/>
      <c r="G100" s="28"/>
      <c r="H100" s="28"/>
      <c r="I100" s="28"/>
      <c r="J100" s="28"/>
      <c r="K100" s="28"/>
      <c r="L100" s="29"/>
    </row>
    <row r="101" spans="1:12" ht="90" x14ac:dyDescent="0.35">
      <c r="A101" t="s">
        <v>68</v>
      </c>
      <c r="B101" s="30">
        <v>80</v>
      </c>
      <c r="C101" s="75" t="s">
        <v>113</v>
      </c>
      <c r="D101" s="40" t="s">
        <v>18</v>
      </c>
      <c r="E101" s="41">
        <v>1</v>
      </c>
      <c r="F101" s="38"/>
      <c r="G101" s="82">
        <f t="shared" ref="G101:G106" si="3">F101*E101</f>
        <v>0</v>
      </c>
      <c r="H101" s="70" t="s">
        <v>114</v>
      </c>
      <c r="I101" s="71" t="s">
        <v>16</v>
      </c>
      <c r="J101" s="72">
        <v>1</v>
      </c>
      <c r="K101" s="73"/>
      <c r="L101" s="74">
        <f>K101*J101</f>
        <v>0</v>
      </c>
    </row>
    <row r="102" spans="1:12" ht="28" customHeight="1" x14ac:dyDescent="0.35">
      <c r="A102" t="s">
        <v>68</v>
      </c>
      <c r="B102" s="30">
        <v>81</v>
      </c>
      <c r="C102" s="75" t="s">
        <v>115</v>
      </c>
      <c r="D102" s="40" t="s">
        <v>18</v>
      </c>
      <c r="E102" s="41">
        <v>1</v>
      </c>
      <c r="F102" s="38"/>
      <c r="G102" s="82">
        <f t="shared" si="3"/>
        <v>0</v>
      </c>
      <c r="H102" s="70" t="s">
        <v>116</v>
      </c>
      <c r="I102" s="37" t="s">
        <v>18</v>
      </c>
      <c r="J102" s="38">
        <v>2</v>
      </c>
      <c r="K102" s="38"/>
      <c r="L102" s="39">
        <f t="shared" ref="L102:L130" si="4">K102*J102</f>
        <v>0</v>
      </c>
    </row>
    <row r="103" spans="1:12" ht="28" customHeight="1" x14ac:dyDescent="0.35">
      <c r="A103" t="s">
        <v>68</v>
      </c>
      <c r="B103" s="30">
        <v>83</v>
      </c>
      <c r="C103" s="75" t="s">
        <v>117</v>
      </c>
      <c r="D103" s="40" t="s">
        <v>18</v>
      </c>
      <c r="E103" s="41">
        <v>1</v>
      </c>
      <c r="F103" s="38"/>
      <c r="G103" s="82">
        <f t="shared" si="3"/>
        <v>0</v>
      </c>
      <c r="H103" s="70" t="s">
        <v>118</v>
      </c>
      <c r="I103" s="37" t="s">
        <v>18</v>
      </c>
      <c r="J103" s="38">
        <v>1</v>
      </c>
      <c r="K103" s="38"/>
      <c r="L103" s="39">
        <f t="shared" si="4"/>
        <v>0</v>
      </c>
    </row>
    <row r="104" spans="1:12" ht="40" x14ac:dyDescent="0.35">
      <c r="A104" t="s">
        <v>68</v>
      </c>
      <c r="B104" s="30">
        <v>84</v>
      </c>
      <c r="C104" s="75" t="s">
        <v>75</v>
      </c>
      <c r="D104" s="40" t="s">
        <v>18</v>
      </c>
      <c r="E104" s="41">
        <v>2</v>
      </c>
      <c r="F104" s="38"/>
      <c r="G104" s="82">
        <f t="shared" si="3"/>
        <v>0</v>
      </c>
      <c r="H104" s="70" t="s">
        <v>119</v>
      </c>
      <c r="I104" s="37" t="s">
        <v>18</v>
      </c>
      <c r="J104" s="38">
        <v>2</v>
      </c>
      <c r="K104" s="38"/>
      <c r="L104" s="39">
        <f t="shared" si="4"/>
        <v>0</v>
      </c>
    </row>
    <row r="105" spans="1:12" ht="28" customHeight="1" x14ac:dyDescent="0.35">
      <c r="A105" t="s">
        <v>68</v>
      </c>
      <c r="B105" s="30">
        <v>85</v>
      </c>
      <c r="C105" s="75" t="s">
        <v>75</v>
      </c>
      <c r="D105" s="40" t="s">
        <v>18</v>
      </c>
      <c r="E105" s="41">
        <v>3</v>
      </c>
      <c r="F105" s="38"/>
      <c r="G105" s="82">
        <f t="shared" si="3"/>
        <v>0</v>
      </c>
      <c r="H105" s="70" t="s">
        <v>78</v>
      </c>
      <c r="I105" s="37" t="s">
        <v>18</v>
      </c>
      <c r="J105" s="38">
        <v>3</v>
      </c>
      <c r="K105" s="38"/>
      <c r="L105" s="39">
        <f t="shared" si="4"/>
        <v>0</v>
      </c>
    </row>
    <row r="106" spans="1:12" ht="28" customHeight="1" x14ac:dyDescent="0.35">
      <c r="A106" t="s">
        <v>68</v>
      </c>
      <c r="B106" s="30">
        <v>86</v>
      </c>
      <c r="C106" s="75" t="s">
        <v>75</v>
      </c>
      <c r="D106" s="40" t="s">
        <v>18</v>
      </c>
      <c r="E106" s="41">
        <v>4</v>
      </c>
      <c r="F106" s="38"/>
      <c r="G106" s="82">
        <f t="shared" si="3"/>
        <v>0</v>
      </c>
      <c r="H106" s="70" t="s">
        <v>79</v>
      </c>
      <c r="I106" s="37" t="s">
        <v>18</v>
      </c>
      <c r="J106" s="38">
        <v>4</v>
      </c>
      <c r="K106" s="38"/>
      <c r="L106" s="39">
        <f t="shared" si="4"/>
        <v>0</v>
      </c>
    </row>
    <row r="107" spans="1:12" ht="28" customHeight="1" x14ac:dyDescent="0.35">
      <c r="A107" t="s">
        <v>68</v>
      </c>
      <c r="B107" s="30">
        <v>87</v>
      </c>
      <c r="C107" s="75" t="s">
        <v>75</v>
      </c>
      <c r="D107" s="40" t="s">
        <v>18</v>
      </c>
      <c r="E107" s="41">
        <v>5</v>
      </c>
      <c r="F107" s="38"/>
      <c r="G107" s="82">
        <f>F107*E108</f>
        <v>0</v>
      </c>
      <c r="H107" s="70" t="s">
        <v>120</v>
      </c>
      <c r="I107" s="37" t="s">
        <v>18</v>
      </c>
      <c r="J107" s="38">
        <v>5</v>
      </c>
      <c r="K107" s="38"/>
      <c r="L107" s="39">
        <f t="shared" si="4"/>
        <v>0</v>
      </c>
    </row>
    <row r="108" spans="1:12" ht="28" customHeight="1" x14ac:dyDescent="0.35">
      <c r="A108" t="s">
        <v>68</v>
      </c>
      <c r="B108" s="30">
        <v>88</v>
      </c>
      <c r="C108" s="75" t="s">
        <v>81</v>
      </c>
      <c r="D108" s="40" t="s">
        <v>18</v>
      </c>
      <c r="E108" s="41">
        <v>7</v>
      </c>
      <c r="F108" s="42"/>
      <c r="G108" s="82">
        <f>F108*E108</f>
        <v>0</v>
      </c>
      <c r="H108" s="70" t="s">
        <v>121</v>
      </c>
      <c r="I108" s="37" t="s">
        <v>18</v>
      </c>
      <c r="J108" s="38">
        <v>2</v>
      </c>
      <c r="K108" s="38"/>
      <c r="L108" s="39">
        <f t="shared" si="4"/>
        <v>0</v>
      </c>
    </row>
    <row r="109" spans="1:12" ht="28" customHeight="1" x14ac:dyDescent="0.35">
      <c r="A109" t="s">
        <v>68</v>
      </c>
      <c r="B109" s="30">
        <v>89</v>
      </c>
      <c r="C109" s="78"/>
      <c r="D109" s="79"/>
      <c r="E109" s="80"/>
      <c r="F109" s="42"/>
      <c r="G109" s="82"/>
      <c r="H109" s="70" t="s">
        <v>82</v>
      </c>
      <c r="I109" s="37" t="s">
        <v>18</v>
      </c>
      <c r="J109" s="38">
        <v>4</v>
      </c>
      <c r="K109" s="38"/>
      <c r="L109" s="39">
        <f t="shared" si="4"/>
        <v>0</v>
      </c>
    </row>
    <row r="110" spans="1:12" ht="28" customHeight="1" x14ac:dyDescent="0.35">
      <c r="A110" t="s">
        <v>68</v>
      </c>
      <c r="B110" s="30">
        <v>90</v>
      </c>
      <c r="C110" s="78"/>
      <c r="D110" s="79"/>
      <c r="E110" s="80"/>
      <c r="F110" s="81"/>
      <c r="G110" s="82"/>
      <c r="H110" s="70" t="s">
        <v>83</v>
      </c>
      <c r="I110" s="37" t="s">
        <v>18</v>
      </c>
      <c r="J110" s="38">
        <v>1</v>
      </c>
      <c r="K110" s="38"/>
      <c r="L110" s="39">
        <f t="shared" si="4"/>
        <v>0</v>
      </c>
    </row>
    <row r="111" spans="1:12" ht="28" customHeight="1" x14ac:dyDescent="0.35">
      <c r="A111" t="s">
        <v>68</v>
      </c>
      <c r="B111" s="30">
        <v>91</v>
      </c>
      <c r="C111" s="78" t="s">
        <v>84</v>
      </c>
      <c r="D111" s="37" t="s">
        <v>18</v>
      </c>
      <c r="E111" s="104">
        <v>5</v>
      </c>
      <c r="F111" s="81"/>
      <c r="G111" s="82">
        <f>F111*E111</f>
        <v>0</v>
      </c>
      <c r="H111" s="70" t="s">
        <v>122</v>
      </c>
      <c r="I111" s="37" t="s">
        <v>18</v>
      </c>
      <c r="J111" s="38">
        <v>5</v>
      </c>
      <c r="K111" s="38"/>
      <c r="L111" s="39">
        <f t="shared" si="4"/>
        <v>0</v>
      </c>
    </row>
    <row r="112" spans="1:12" ht="40" x14ac:dyDescent="0.35">
      <c r="A112" t="s">
        <v>68</v>
      </c>
      <c r="B112" s="30">
        <v>92</v>
      </c>
      <c r="C112" s="78" t="s">
        <v>86</v>
      </c>
      <c r="D112" s="79" t="s">
        <v>43</v>
      </c>
      <c r="E112" s="80">
        <v>0.8</v>
      </c>
      <c r="F112" s="81"/>
      <c r="G112" s="82">
        <f>F112*E112</f>
        <v>0</v>
      </c>
      <c r="H112" s="70" t="s">
        <v>87</v>
      </c>
      <c r="I112" s="37" t="s">
        <v>50</v>
      </c>
      <c r="J112" s="38">
        <v>1</v>
      </c>
      <c r="K112" s="38"/>
      <c r="L112" s="39">
        <f t="shared" si="4"/>
        <v>0</v>
      </c>
    </row>
    <row r="113" spans="1:12" ht="40" x14ac:dyDescent="0.35">
      <c r="A113" t="s">
        <v>68</v>
      </c>
      <c r="B113" s="30">
        <v>93</v>
      </c>
      <c r="C113" s="78"/>
      <c r="D113" s="37"/>
      <c r="E113" s="104"/>
      <c r="F113" s="81"/>
      <c r="G113" s="82"/>
      <c r="H113" s="70" t="s">
        <v>88</v>
      </c>
      <c r="I113" s="37" t="s">
        <v>50</v>
      </c>
      <c r="J113" s="38">
        <v>1.3</v>
      </c>
      <c r="K113" s="38"/>
      <c r="L113" s="39">
        <f t="shared" si="4"/>
        <v>0</v>
      </c>
    </row>
    <row r="114" spans="1:12" ht="40" x14ac:dyDescent="0.35">
      <c r="A114" t="s">
        <v>68</v>
      </c>
      <c r="B114" s="30">
        <v>94</v>
      </c>
      <c r="C114" s="78" t="s">
        <v>86</v>
      </c>
      <c r="D114" s="79" t="s">
        <v>43</v>
      </c>
      <c r="E114" s="80">
        <v>3.8</v>
      </c>
      <c r="F114" s="81"/>
      <c r="G114" s="82">
        <f>F114*E114</f>
        <v>0</v>
      </c>
      <c r="H114" s="70" t="s">
        <v>89</v>
      </c>
      <c r="I114" s="37" t="s">
        <v>50</v>
      </c>
      <c r="J114" s="38">
        <v>3.5</v>
      </c>
      <c r="K114" s="38"/>
      <c r="L114" s="39">
        <f t="shared" si="4"/>
        <v>0</v>
      </c>
    </row>
    <row r="115" spans="1:12" ht="40" x14ac:dyDescent="0.35">
      <c r="A115" t="s">
        <v>68</v>
      </c>
      <c r="B115" s="30">
        <v>96</v>
      </c>
      <c r="C115" s="78" t="s">
        <v>86</v>
      </c>
      <c r="D115" s="79" t="s">
        <v>43</v>
      </c>
      <c r="E115" s="80">
        <f>11+7.2+9.2+4</f>
        <v>31.4</v>
      </c>
      <c r="F115" s="81"/>
      <c r="G115" s="82">
        <f>F115*E115</f>
        <v>0</v>
      </c>
      <c r="H115" s="70" t="s">
        <v>91</v>
      </c>
      <c r="I115" s="37" t="s">
        <v>50</v>
      </c>
      <c r="J115" s="38">
        <v>9.9</v>
      </c>
      <c r="K115" s="38"/>
      <c r="L115" s="39">
        <f t="shared" si="4"/>
        <v>0</v>
      </c>
    </row>
    <row r="116" spans="1:12" ht="40" x14ac:dyDescent="0.35">
      <c r="A116" t="s">
        <v>68</v>
      </c>
      <c r="B116" s="30">
        <v>97</v>
      </c>
      <c r="C116" s="75"/>
      <c r="D116" s="40"/>
      <c r="E116" s="41"/>
      <c r="F116" s="42"/>
      <c r="G116" s="42"/>
      <c r="H116" s="70" t="s">
        <v>92</v>
      </c>
      <c r="I116" s="37" t="s">
        <v>50</v>
      </c>
      <c r="J116" s="38">
        <v>6</v>
      </c>
      <c r="K116" s="38"/>
      <c r="L116" s="39">
        <f t="shared" si="4"/>
        <v>0</v>
      </c>
    </row>
    <row r="117" spans="1:12" ht="40" x14ac:dyDescent="0.35">
      <c r="A117" t="s">
        <v>68</v>
      </c>
      <c r="B117" s="30">
        <v>98</v>
      </c>
      <c r="C117" s="75"/>
      <c r="D117" s="40"/>
      <c r="E117" s="38"/>
      <c r="F117" s="42"/>
      <c r="G117" s="42"/>
      <c r="H117" s="70" t="s">
        <v>123</v>
      </c>
      <c r="I117" s="37" t="s">
        <v>50</v>
      </c>
      <c r="J117" s="38">
        <v>7.1</v>
      </c>
      <c r="K117" s="38"/>
      <c r="L117" s="39">
        <f t="shared" si="4"/>
        <v>0</v>
      </c>
    </row>
    <row r="118" spans="1:12" ht="40" x14ac:dyDescent="0.35">
      <c r="A118" t="s">
        <v>68</v>
      </c>
      <c r="B118" s="30">
        <v>99</v>
      </c>
      <c r="C118" s="75"/>
      <c r="D118" s="40"/>
      <c r="E118" s="38"/>
      <c r="F118" s="42"/>
      <c r="G118" s="42"/>
      <c r="H118" s="70" t="s">
        <v>93</v>
      </c>
      <c r="I118" s="37" t="s">
        <v>50</v>
      </c>
      <c r="J118" s="38">
        <v>2.8</v>
      </c>
      <c r="K118" s="38"/>
      <c r="L118" s="39">
        <f t="shared" si="4"/>
        <v>0</v>
      </c>
    </row>
    <row r="119" spans="1:12" ht="31" customHeight="1" x14ac:dyDescent="0.35">
      <c r="A119" t="s">
        <v>68</v>
      </c>
      <c r="B119" s="30">
        <v>100</v>
      </c>
      <c r="C119" s="75"/>
      <c r="D119" s="40"/>
      <c r="E119" s="41"/>
      <c r="F119" s="42"/>
      <c r="G119" s="42"/>
      <c r="H119" s="70" t="s">
        <v>95</v>
      </c>
      <c r="I119" s="37" t="s">
        <v>16</v>
      </c>
      <c r="J119" s="38">
        <v>1</v>
      </c>
      <c r="K119" s="39"/>
      <c r="L119" s="39">
        <f t="shared" si="4"/>
        <v>0</v>
      </c>
    </row>
    <row r="120" spans="1:12" ht="31" customHeight="1" x14ac:dyDescent="0.35">
      <c r="A120" t="s">
        <v>68</v>
      </c>
      <c r="B120" s="30">
        <v>101</v>
      </c>
      <c r="C120" s="75"/>
      <c r="D120" s="40"/>
      <c r="E120" s="41"/>
      <c r="F120" s="42"/>
      <c r="G120" s="42"/>
      <c r="H120" s="70" t="s">
        <v>96</v>
      </c>
      <c r="I120" s="37" t="s">
        <v>16</v>
      </c>
      <c r="J120" s="38">
        <v>1</v>
      </c>
      <c r="K120" s="39"/>
      <c r="L120" s="39">
        <f t="shared" si="4"/>
        <v>0</v>
      </c>
    </row>
    <row r="121" spans="1:12" ht="31" customHeight="1" x14ac:dyDescent="0.35">
      <c r="A121" t="s">
        <v>68</v>
      </c>
      <c r="B121" s="30">
        <v>102</v>
      </c>
      <c r="C121" s="75"/>
      <c r="D121" s="40"/>
      <c r="E121" s="41"/>
      <c r="F121" s="42"/>
      <c r="G121" s="42"/>
      <c r="H121" s="70" t="s">
        <v>97</v>
      </c>
      <c r="I121" s="37" t="s">
        <v>16</v>
      </c>
      <c r="J121" s="38">
        <v>1</v>
      </c>
      <c r="K121" s="39"/>
      <c r="L121" s="39">
        <f t="shared" si="4"/>
        <v>0</v>
      </c>
    </row>
    <row r="122" spans="1:12" ht="31" customHeight="1" x14ac:dyDescent="0.35">
      <c r="A122" t="s">
        <v>68</v>
      </c>
      <c r="B122" s="30"/>
      <c r="C122" s="84" t="s">
        <v>98</v>
      </c>
      <c r="D122" s="85" t="s">
        <v>99</v>
      </c>
      <c r="E122" s="86">
        <v>0.11</v>
      </c>
      <c r="F122" s="83"/>
      <c r="G122" s="87">
        <f>F122*E122</f>
        <v>0</v>
      </c>
      <c r="H122" s="70" t="s">
        <v>100</v>
      </c>
      <c r="I122" s="37" t="s">
        <v>50</v>
      </c>
      <c r="J122" s="38">
        <v>0.11</v>
      </c>
      <c r="K122" s="38"/>
      <c r="L122" s="39">
        <f t="shared" si="4"/>
        <v>0</v>
      </c>
    </row>
    <row r="123" spans="1:12" ht="31" customHeight="1" x14ac:dyDescent="0.35">
      <c r="A123" t="s">
        <v>68</v>
      </c>
      <c r="B123" s="30"/>
      <c r="C123" s="75"/>
      <c r="D123" s="40"/>
      <c r="E123" s="41"/>
      <c r="F123" s="42"/>
      <c r="G123" s="42"/>
      <c r="H123" s="70" t="s">
        <v>101</v>
      </c>
      <c r="I123" s="37" t="s">
        <v>16</v>
      </c>
      <c r="J123" s="38">
        <v>1</v>
      </c>
      <c r="K123" s="42"/>
      <c r="L123" s="39">
        <f t="shared" si="4"/>
        <v>0</v>
      </c>
    </row>
    <row r="124" spans="1:12" ht="28" customHeight="1" x14ac:dyDescent="0.35">
      <c r="A124" t="s">
        <v>68</v>
      </c>
      <c r="B124" s="30">
        <v>103</v>
      </c>
      <c r="C124" s="78" t="s">
        <v>102</v>
      </c>
      <c r="D124" s="79" t="s">
        <v>43</v>
      </c>
      <c r="E124" s="80">
        <v>17.2</v>
      </c>
      <c r="F124" s="81"/>
      <c r="G124" s="82">
        <f>F124*E124</f>
        <v>0</v>
      </c>
      <c r="H124" s="70" t="s">
        <v>103</v>
      </c>
      <c r="I124" s="37" t="s">
        <v>43</v>
      </c>
      <c r="J124" s="38">
        <v>1.2</v>
      </c>
      <c r="K124" s="38"/>
      <c r="L124" s="39">
        <f t="shared" si="4"/>
        <v>0</v>
      </c>
    </row>
    <row r="125" spans="1:12" ht="28" customHeight="1" x14ac:dyDescent="0.35">
      <c r="A125" t="s">
        <v>68</v>
      </c>
      <c r="B125" s="30"/>
      <c r="C125" s="78"/>
      <c r="D125" s="79"/>
      <c r="E125" s="80"/>
      <c r="F125" s="81"/>
      <c r="G125" s="82"/>
      <c r="H125" s="70" t="s">
        <v>124</v>
      </c>
      <c r="I125" s="37" t="s">
        <v>43</v>
      </c>
      <c r="J125" s="38">
        <v>16</v>
      </c>
      <c r="K125" s="42"/>
      <c r="L125" s="39">
        <f t="shared" si="4"/>
        <v>0</v>
      </c>
    </row>
    <row r="126" spans="1:12" ht="28" customHeight="1" x14ac:dyDescent="0.35">
      <c r="A126" t="s">
        <v>68</v>
      </c>
      <c r="B126" s="30">
        <v>104</v>
      </c>
      <c r="C126" s="75"/>
      <c r="D126" s="40"/>
      <c r="E126" s="41"/>
      <c r="F126" s="42"/>
      <c r="G126" s="42"/>
      <c r="H126" s="70" t="s">
        <v>104</v>
      </c>
      <c r="I126" s="37" t="s">
        <v>16</v>
      </c>
      <c r="J126" s="38">
        <v>1</v>
      </c>
      <c r="K126" s="38"/>
      <c r="L126" s="39">
        <f t="shared" si="4"/>
        <v>0</v>
      </c>
    </row>
    <row r="127" spans="1:12" ht="28" customHeight="1" x14ac:dyDescent="0.35">
      <c r="A127" t="s">
        <v>68</v>
      </c>
      <c r="B127" s="30"/>
      <c r="C127" s="75"/>
      <c r="D127" s="40"/>
      <c r="E127" s="41"/>
      <c r="F127" s="42"/>
      <c r="G127" s="42"/>
      <c r="H127" s="90" t="s">
        <v>105</v>
      </c>
      <c r="I127" s="47" t="s">
        <v>16</v>
      </c>
      <c r="J127" s="48">
        <v>1</v>
      </c>
      <c r="K127" s="91"/>
      <c r="L127" s="50">
        <f t="shared" si="4"/>
        <v>0</v>
      </c>
    </row>
    <row r="128" spans="1:12" ht="28" customHeight="1" x14ac:dyDescent="0.35">
      <c r="A128" t="s">
        <v>68</v>
      </c>
      <c r="B128" s="30"/>
      <c r="C128" s="75"/>
      <c r="D128" s="40"/>
      <c r="E128" s="41"/>
      <c r="F128" s="42"/>
      <c r="G128" s="42"/>
      <c r="H128" s="90" t="s">
        <v>106</v>
      </c>
      <c r="I128" s="47" t="s">
        <v>16</v>
      </c>
      <c r="J128" s="48">
        <v>1</v>
      </c>
      <c r="K128" s="48"/>
      <c r="L128" s="50">
        <f t="shared" si="4"/>
        <v>0</v>
      </c>
    </row>
    <row r="129" spans="1:12" ht="28" customHeight="1" x14ac:dyDescent="0.35">
      <c r="A129" t="s">
        <v>68</v>
      </c>
      <c r="B129" s="30"/>
      <c r="C129" s="36" t="s">
        <v>107</v>
      </c>
      <c r="D129" s="40" t="s">
        <v>43</v>
      </c>
      <c r="E129" s="41">
        <v>13.6</v>
      </c>
      <c r="F129" s="83"/>
      <c r="G129" s="82">
        <f>F129*E129</f>
        <v>0</v>
      </c>
      <c r="H129" s="70" t="s">
        <v>108</v>
      </c>
      <c r="I129" s="37" t="s">
        <v>109</v>
      </c>
      <c r="J129" s="38">
        <v>2</v>
      </c>
      <c r="K129" s="38"/>
      <c r="L129" s="50">
        <f t="shared" si="4"/>
        <v>0</v>
      </c>
    </row>
    <row r="130" spans="1:12" ht="28" customHeight="1" thickBot="1" x14ac:dyDescent="0.4">
      <c r="A130" t="s">
        <v>68</v>
      </c>
      <c r="B130" s="30">
        <v>105</v>
      </c>
      <c r="C130" s="36" t="s">
        <v>110</v>
      </c>
      <c r="D130" s="40" t="s">
        <v>43</v>
      </c>
      <c r="E130" s="41">
        <v>27.2</v>
      </c>
      <c r="F130" s="83"/>
      <c r="G130" s="82">
        <f>F130*E130</f>
        <v>0</v>
      </c>
      <c r="H130" s="70" t="s">
        <v>111</v>
      </c>
      <c r="I130" s="37" t="s">
        <v>109</v>
      </c>
      <c r="J130" s="38">
        <v>4.0999999999999996</v>
      </c>
      <c r="K130" s="38"/>
      <c r="L130" s="50">
        <f t="shared" si="4"/>
        <v>0</v>
      </c>
    </row>
    <row r="131" spans="1:12" ht="12.5" customHeight="1" thickBot="1" x14ac:dyDescent="0.4">
      <c r="B131" s="65"/>
      <c r="C131" s="58" t="s">
        <v>66</v>
      </c>
      <c r="D131" s="59"/>
      <c r="E131" s="59"/>
      <c r="F131" s="59"/>
      <c r="G131" s="60">
        <f>SUM(G101:G130)</f>
        <v>0</v>
      </c>
      <c r="H131" s="61" t="s">
        <v>66</v>
      </c>
      <c r="I131" s="62"/>
      <c r="J131" s="63"/>
      <c r="K131" s="64"/>
      <c r="L131" s="60">
        <f>SUM(L101:L130)</f>
        <v>0</v>
      </c>
    </row>
    <row r="132" spans="1:12" ht="13" customHeight="1" thickBot="1" x14ac:dyDescent="0.4">
      <c r="B132" s="30">
        <v>106</v>
      </c>
      <c r="C132" s="27" t="s">
        <v>125</v>
      </c>
      <c r="D132" s="28"/>
      <c r="E132" s="28"/>
      <c r="F132" s="28"/>
      <c r="G132" s="28"/>
      <c r="H132" s="28"/>
      <c r="I132" s="28"/>
      <c r="J132" s="28"/>
      <c r="K132" s="28"/>
      <c r="L132" s="29"/>
    </row>
    <row r="133" spans="1:12" ht="30" x14ac:dyDescent="0.35">
      <c r="A133" t="s">
        <v>14</v>
      </c>
      <c r="B133" s="30">
        <v>107</v>
      </c>
      <c r="C133" s="75" t="s">
        <v>113</v>
      </c>
      <c r="D133" s="40" t="s">
        <v>18</v>
      </c>
      <c r="E133" s="41">
        <v>1</v>
      </c>
      <c r="F133" s="38"/>
      <c r="G133" s="82">
        <f t="shared" ref="G133:G145" si="5">F133*E133</f>
        <v>0</v>
      </c>
      <c r="H133" s="70" t="s">
        <v>126</v>
      </c>
      <c r="I133" s="79" t="s">
        <v>16</v>
      </c>
      <c r="J133" s="80">
        <v>1</v>
      </c>
      <c r="K133" s="79"/>
      <c r="L133" s="105">
        <f t="shared" ref="L133:L168" si="6">K133*J133</f>
        <v>0</v>
      </c>
    </row>
    <row r="134" spans="1:12" ht="20" x14ac:dyDescent="0.35">
      <c r="A134" t="s">
        <v>14</v>
      </c>
      <c r="B134" s="30">
        <v>108</v>
      </c>
      <c r="C134" s="75" t="s">
        <v>127</v>
      </c>
      <c r="D134" s="40" t="s">
        <v>18</v>
      </c>
      <c r="E134" s="41">
        <v>2</v>
      </c>
      <c r="F134" s="38"/>
      <c r="G134" s="82">
        <f t="shared" si="5"/>
        <v>0</v>
      </c>
      <c r="H134" s="70" t="s">
        <v>128</v>
      </c>
      <c r="I134" s="37" t="s">
        <v>18</v>
      </c>
      <c r="J134" s="80">
        <v>2</v>
      </c>
      <c r="K134" s="79"/>
      <c r="L134" s="105">
        <f t="shared" si="6"/>
        <v>0</v>
      </c>
    </row>
    <row r="135" spans="1:12" ht="20" x14ac:dyDescent="0.35">
      <c r="A135" t="s">
        <v>14</v>
      </c>
      <c r="B135" s="30">
        <v>109</v>
      </c>
      <c r="C135" s="75" t="s">
        <v>115</v>
      </c>
      <c r="D135" s="40" t="s">
        <v>18</v>
      </c>
      <c r="E135" s="41">
        <v>1</v>
      </c>
      <c r="F135" s="38"/>
      <c r="G135" s="82">
        <f t="shared" si="5"/>
        <v>0</v>
      </c>
      <c r="H135" s="70" t="s">
        <v>129</v>
      </c>
      <c r="I135" s="37" t="s">
        <v>18</v>
      </c>
      <c r="J135" s="80">
        <v>1</v>
      </c>
      <c r="K135" s="79"/>
      <c r="L135" s="105">
        <f t="shared" si="6"/>
        <v>0</v>
      </c>
    </row>
    <row r="136" spans="1:12" x14ac:dyDescent="0.35">
      <c r="A136" t="s">
        <v>14</v>
      </c>
      <c r="B136" s="30">
        <v>110</v>
      </c>
      <c r="C136" s="75" t="s">
        <v>130</v>
      </c>
      <c r="D136" s="40" t="s">
        <v>18</v>
      </c>
      <c r="E136" s="41">
        <v>1</v>
      </c>
      <c r="F136" s="38"/>
      <c r="G136" s="82">
        <f t="shared" si="5"/>
        <v>0</v>
      </c>
      <c r="H136" s="70" t="s">
        <v>131</v>
      </c>
      <c r="I136" s="37" t="s">
        <v>18</v>
      </c>
      <c r="J136" s="80">
        <v>1</v>
      </c>
      <c r="K136" s="79"/>
      <c r="L136" s="105">
        <f t="shared" si="6"/>
        <v>0</v>
      </c>
    </row>
    <row r="137" spans="1:12" ht="40" x14ac:dyDescent="0.35">
      <c r="A137" t="s">
        <v>14</v>
      </c>
      <c r="B137" s="30">
        <v>111</v>
      </c>
      <c r="C137" s="75" t="s">
        <v>75</v>
      </c>
      <c r="D137" s="40" t="s">
        <v>18</v>
      </c>
      <c r="E137" s="41">
        <v>2</v>
      </c>
      <c r="F137" s="38"/>
      <c r="G137" s="82">
        <f t="shared" si="5"/>
        <v>0</v>
      </c>
      <c r="H137" s="70" t="s">
        <v>132</v>
      </c>
      <c r="I137" s="37" t="s">
        <v>18</v>
      </c>
      <c r="J137" s="80">
        <v>3</v>
      </c>
      <c r="K137" s="79"/>
      <c r="L137" s="105">
        <f t="shared" si="6"/>
        <v>0</v>
      </c>
    </row>
    <row r="138" spans="1:12" ht="40" x14ac:dyDescent="0.35">
      <c r="A138" t="s">
        <v>14</v>
      </c>
      <c r="B138" s="30">
        <v>112</v>
      </c>
      <c r="C138" s="75" t="s">
        <v>75</v>
      </c>
      <c r="D138" s="40" t="s">
        <v>18</v>
      </c>
      <c r="E138" s="41">
        <v>1</v>
      </c>
      <c r="F138" s="38"/>
      <c r="G138" s="82">
        <f t="shared" si="5"/>
        <v>0</v>
      </c>
      <c r="H138" s="70" t="s">
        <v>133</v>
      </c>
      <c r="I138" s="37" t="s">
        <v>18</v>
      </c>
      <c r="J138" s="80">
        <v>1</v>
      </c>
      <c r="K138" s="79"/>
      <c r="L138" s="105">
        <f t="shared" si="6"/>
        <v>0</v>
      </c>
    </row>
    <row r="139" spans="1:12" ht="18.5" customHeight="1" x14ac:dyDescent="0.35">
      <c r="A139" t="s">
        <v>14</v>
      </c>
      <c r="B139" s="30">
        <v>113</v>
      </c>
      <c r="C139" s="75" t="s">
        <v>75</v>
      </c>
      <c r="D139" s="40" t="s">
        <v>18</v>
      </c>
      <c r="E139" s="41">
        <v>3</v>
      </c>
      <c r="F139" s="38"/>
      <c r="G139" s="82">
        <f t="shared" si="5"/>
        <v>0</v>
      </c>
      <c r="H139" s="70" t="s">
        <v>79</v>
      </c>
      <c r="I139" s="37" t="s">
        <v>18</v>
      </c>
      <c r="J139" s="80">
        <v>3</v>
      </c>
      <c r="K139" s="79"/>
      <c r="L139" s="105">
        <f t="shared" si="6"/>
        <v>0</v>
      </c>
    </row>
    <row r="140" spans="1:12" x14ac:dyDescent="0.35">
      <c r="A140" t="s">
        <v>14</v>
      </c>
      <c r="B140" s="30">
        <v>114</v>
      </c>
      <c r="C140" s="75" t="s">
        <v>81</v>
      </c>
      <c r="D140" s="40" t="s">
        <v>18</v>
      </c>
      <c r="E140" s="41">
        <v>3</v>
      </c>
      <c r="F140" s="38"/>
      <c r="G140" s="82">
        <f t="shared" si="5"/>
        <v>0</v>
      </c>
      <c r="H140" s="70" t="s">
        <v>82</v>
      </c>
      <c r="I140" s="37" t="s">
        <v>18</v>
      </c>
      <c r="J140" s="80">
        <v>3</v>
      </c>
      <c r="K140" s="79"/>
      <c r="L140" s="105">
        <f t="shared" si="6"/>
        <v>0</v>
      </c>
    </row>
    <row r="141" spans="1:12" ht="40" x14ac:dyDescent="0.35">
      <c r="A141" t="s">
        <v>14</v>
      </c>
      <c r="B141" s="30">
        <v>115</v>
      </c>
      <c r="C141" s="75" t="s">
        <v>134</v>
      </c>
      <c r="D141" s="40" t="s">
        <v>43</v>
      </c>
      <c r="E141" s="41">
        <f>8.3+4.6+0.1</f>
        <v>13</v>
      </c>
      <c r="F141" s="42"/>
      <c r="G141" s="82">
        <f t="shared" si="5"/>
        <v>0</v>
      </c>
      <c r="H141" s="70" t="s">
        <v>88</v>
      </c>
      <c r="I141" s="37" t="s">
        <v>50</v>
      </c>
      <c r="J141" s="80">
        <v>21.2</v>
      </c>
      <c r="K141" s="79"/>
      <c r="L141" s="105">
        <f t="shared" si="6"/>
        <v>0</v>
      </c>
    </row>
    <row r="142" spans="1:12" ht="40" x14ac:dyDescent="0.35">
      <c r="A142" t="s">
        <v>14</v>
      </c>
      <c r="B142" s="30">
        <v>116</v>
      </c>
      <c r="C142" s="78"/>
      <c r="D142" s="79"/>
      <c r="E142" s="80"/>
      <c r="F142" s="42"/>
      <c r="G142" s="82"/>
      <c r="H142" s="70" t="s">
        <v>135</v>
      </c>
      <c r="I142" s="37" t="s">
        <v>50</v>
      </c>
      <c r="J142" s="38">
        <v>9.1</v>
      </c>
      <c r="K142" s="79"/>
      <c r="L142" s="105">
        <f t="shared" si="6"/>
        <v>0</v>
      </c>
    </row>
    <row r="143" spans="1:12" ht="40" x14ac:dyDescent="0.35">
      <c r="A143" t="s">
        <v>14</v>
      </c>
      <c r="B143" s="30"/>
      <c r="C143" s="78"/>
      <c r="D143" s="79"/>
      <c r="E143" s="80"/>
      <c r="F143" s="42"/>
      <c r="G143" s="82"/>
      <c r="H143" s="70" t="s">
        <v>136</v>
      </c>
      <c r="I143" s="37" t="s">
        <v>50</v>
      </c>
      <c r="J143" s="38">
        <v>0.2</v>
      </c>
      <c r="K143" s="41"/>
      <c r="L143" s="105">
        <f t="shared" si="6"/>
        <v>0</v>
      </c>
    </row>
    <row r="144" spans="1:12" ht="30" customHeight="1" x14ac:dyDescent="0.35">
      <c r="A144" t="s">
        <v>14</v>
      </c>
      <c r="B144" s="30">
        <v>118</v>
      </c>
      <c r="C144" s="78"/>
      <c r="D144" s="37"/>
      <c r="E144" s="104"/>
      <c r="F144" s="81"/>
      <c r="G144" s="82"/>
      <c r="H144" s="70" t="s">
        <v>95</v>
      </c>
      <c r="I144" s="37" t="s">
        <v>16</v>
      </c>
      <c r="J144" s="104">
        <v>1</v>
      </c>
      <c r="K144" s="83"/>
      <c r="L144" s="105">
        <f t="shared" si="6"/>
        <v>0</v>
      </c>
    </row>
    <row r="145" spans="1:12" ht="30" customHeight="1" x14ac:dyDescent="0.35">
      <c r="A145" t="s">
        <v>14</v>
      </c>
      <c r="B145" s="30">
        <v>119</v>
      </c>
      <c r="C145" s="78" t="s">
        <v>102</v>
      </c>
      <c r="D145" s="79" t="s">
        <v>43</v>
      </c>
      <c r="E145" s="80">
        <v>0.5</v>
      </c>
      <c r="F145" s="81"/>
      <c r="G145" s="82">
        <f t="shared" si="5"/>
        <v>0</v>
      </c>
      <c r="H145" s="70" t="s">
        <v>103</v>
      </c>
      <c r="I145" s="37" t="s">
        <v>43</v>
      </c>
      <c r="J145" s="38">
        <v>0.5</v>
      </c>
      <c r="K145" s="38"/>
      <c r="L145" s="106">
        <f t="shared" si="6"/>
        <v>0</v>
      </c>
    </row>
    <row r="146" spans="1:12" ht="30" customHeight="1" x14ac:dyDescent="0.35">
      <c r="A146" t="s">
        <v>14</v>
      </c>
      <c r="B146" s="30"/>
      <c r="C146" s="78" t="s">
        <v>102</v>
      </c>
      <c r="D146" s="79" t="s">
        <v>50</v>
      </c>
      <c r="E146" s="80">
        <v>13</v>
      </c>
      <c r="F146" s="81"/>
      <c r="G146" s="82">
        <f>F146*E146</f>
        <v>0</v>
      </c>
      <c r="H146" s="70" t="s">
        <v>137</v>
      </c>
      <c r="I146" s="37" t="s">
        <v>50</v>
      </c>
      <c r="J146" s="38">
        <v>13</v>
      </c>
      <c r="K146" s="38"/>
      <c r="L146" s="39">
        <f t="shared" si="6"/>
        <v>0</v>
      </c>
    </row>
    <row r="147" spans="1:12" ht="30" customHeight="1" x14ac:dyDescent="0.35">
      <c r="A147" t="s">
        <v>14</v>
      </c>
      <c r="B147" s="30"/>
      <c r="C147" s="78"/>
      <c r="D147" s="79"/>
      <c r="E147" s="80"/>
      <c r="F147" s="81"/>
      <c r="G147" s="82"/>
      <c r="H147" s="70" t="s">
        <v>138</v>
      </c>
      <c r="I147" s="37" t="s">
        <v>16</v>
      </c>
      <c r="J147" s="38">
        <v>1</v>
      </c>
      <c r="K147" s="38"/>
      <c r="L147" s="39">
        <f t="shared" si="6"/>
        <v>0</v>
      </c>
    </row>
    <row r="148" spans="1:12" ht="30" customHeight="1" x14ac:dyDescent="0.35">
      <c r="A148" t="s">
        <v>14</v>
      </c>
      <c r="B148" s="30">
        <v>120</v>
      </c>
      <c r="C148" s="78"/>
      <c r="D148" s="37"/>
      <c r="E148" s="104"/>
      <c r="F148" s="81"/>
      <c r="G148" s="82"/>
      <c r="H148" s="70" t="s">
        <v>104</v>
      </c>
      <c r="I148" s="37" t="s">
        <v>16</v>
      </c>
      <c r="J148" s="38">
        <v>1</v>
      </c>
      <c r="K148" s="38"/>
      <c r="L148" s="106">
        <f t="shared" si="6"/>
        <v>0</v>
      </c>
    </row>
    <row r="149" spans="1:12" ht="30" customHeight="1" x14ac:dyDescent="0.35">
      <c r="A149" t="s">
        <v>14</v>
      </c>
      <c r="B149" s="30"/>
      <c r="C149" s="78"/>
      <c r="D149" s="37"/>
      <c r="E149" s="104"/>
      <c r="F149" s="81"/>
      <c r="G149" s="82"/>
      <c r="H149" s="70" t="s">
        <v>106</v>
      </c>
      <c r="I149" s="37" t="s">
        <v>16</v>
      </c>
      <c r="J149" s="38">
        <v>1</v>
      </c>
      <c r="K149" s="38"/>
      <c r="L149" s="106">
        <f>K149*J149</f>
        <v>0</v>
      </c>
    </row>
    <row r="150" spans="1:12" ht="30" customHeight="1" x14ac:dyDescent="0.35">
      <c r="A150" t="s">
        <v>14</v>
      </c>
      <c r="B150" s="30"/>
      <c r="C150" s="78"/>
      <c r="D150" s="37"/>
      <c r="E150" s="104"/>
      <c r="F150" s="81"/>
      <c r="G150" s="82"/>
      <c r="H150" s="70" t="s">
        <v>105</v>
      </c>
      <c r="I150" s="37" t="s">
        <v>16</v>
      </c>
      <c r="J150" s="38">
        <v>1</v>
      </c>
      <c r="K150" s="83"/>
      <c r="L150" s="106">
        <f>K150*J150</f>
        <v>0</v>
      </c>
    </row>
    <row r="151" spans="1:12" ht="30" customHeight="1" x14ac:dyDescent="0.35">
      <c r="A151" t="s">
        <v>14</v>
      </c>
      <c r="B151" s="30"/>
      <c r="C151" s="36" t="s">
        <v>107</v>
      </c>
      <c r="D151" s="40" t="s">
        <v>43</v>
      </c>
      <c r="E151" s="41">
        <v>6.7</v>
      </c>
      <c r="F151" s="83"/>
      <c r="G151" s="82">
        <f>F151*E151</f>
        <v>0</v>
      </c>
      <c r="H151" s="70" t="s">
        <v>108</v>
      </c>
      <c r="I151" s="37" t="s">
        <v>109</v>
      </c>
      <c r="J151" s="38">
        <v>1</v>
      </c>
      <c r="K151" s="38"/>
      <c r="L151" s="50">
        <f>K151*J151</f>
        <v>0</v>
      </c>
    </row>
    <row r="152" spans="1:12" ht="30" customHeight="1" thickBot="1" x14ac:dyDescent="0.4">
      <c r="A152" t="s">
        <v>14</v>
      </c>
      <c r="B152" s="30">
        <v>121</v>
      </c>
      <c r="C152" s="36" t="s">
        <v>110</v>
      </c>
      <c r="D152" s="40" t="s">
        <v>43</v>
      </c>
      <c r="E152" s="41">
        <v>13.2</v>
      </c>
      <c r="F152" s="83"/>
      <c r="G152" s="82">
        <f>F152*E152</f>
        <v>0</v>
      </c>
      <c r="H152" s="70" t="s">
        <v>111</v>
      </c>
      <c r="I152" s="37" t="s">
        <v>109</v>
      </c>
      <c r="J152" s="38">
        <v>2</v>
      </c>
      <c r="K152" s="38"/>
      <c r="L152" s="50">
        <f>K152*J152</f>
        <v>0</v>
      </c>
    </row>
    <row r="153" spans="1:12" ht="12.5" customHeight="1" thickBot="1" x14ac:dyDescent="0.4">
      <c r="B153" s="65"/>
      <c r="C153" s="58" t="s">
        <v>66</v>
      </c>
      <c r="D153" s="59"/>
      <c r="E153" s="59"/>
      <c r="F153" s="59"/>
      <c r="G153" s="60">
        <f>SUM(G133:G152)</f>
        <v>0</v>
      </c>
      <c r="H153" s="61" t="s">
        <v>66</v>
      </c>
      <c r="I153" s="62"/>
      <c r="J153" s="63"/>
      <c r="K153" s="64"/>
      <c r="L153" s="60">
        <f>SUM(L133:L152)</f>
        <v>0</v>
      </c>
    </row>
    <row r="154" spans="1:12" ht="13" customHeight="1" thickBot="1" x14ac:dyDescent="0.4">
      <c r="B154" s="30">
        <v>122</v>
      </c>
      <c r="C154" s="27" t="s">
        <v>139</v>
      </c>
      <c r="D154" s="28"/>
      <c r="E154" s="28"/>
      <c r="F154" s="28"/>
      <c r="G154" s="28"/>
      <c r="H154" s="28"/>
      <c r="I154" s="28"/>
      <c r="J154" s="28"/>
      <c r="K154" s="28"/>
      <c r="L154" s="29"/>
    </row>
    <row r="155" spans="1:12" ht="30" customHeight="1" x14ac:dyDescent="0.35">
      <c r="A155" t="s">
        <v>14</v>
      </c>
      <c r="B155" s="30">
        <v>123</v>
      </c>
      <c r="C155" s="75" t="s">
        <v>113</v>
      </c>
      <c r="D155" s="40" t="s">
        <v>18</v>
      </c>
      <c r="E155" s="41">
        <v>1</v>
      </c>
      <c r="F155" s="38"/>
      <c r="G155" s="82">
        <f>F155*E155</f>
        <v>0</v>
      </c>
      <c r="H155" s="70" t="s">
        <v>140</v>
      </c>
      <c r="I155" s="79" t="s">
        <v>18</v>
      </c>
      <c r="J155" s="104">
        <v>1</v>
      </c>
      <c r="K155" s="38"/>
      <c r="L155" s="106">
        <f t="shared" si="6"/>
        <v>0</v>
      </c>
    </row>
    <row r="156" spans="1:12" ht="30" customHeight="1" x14ac:dyDescent="0.35">
      <c r="A156" t="s">
        <v>14</v>
      </c>
      <c r="B156" s="30">
        <v>124</v>
      </c>
      <c r="C156" s="75" t="s">
        <v>127</v>
      </c>
      <c r="D156" s="40" t="s">
        <v>18</v>
      </c>
      <c r="E156" s="41">
        <v>2</v>
      </c>
      <c r="F156" s="38"/>
      <c r="G156" s="82">
        <f t="shared" ref="G156:G167" si="7">F156*E156</f>
        <v>0</v>
      </c>
      <c r="H156" s="70" t="s">
        <v>141</v>
      </c>
      <c r="I156" s="79" t="s">
        <v>18</v>
      </c>
      <c r="J156" s="104">
        <v>2</v>
      </c>
      <c r="K156" s="38"/>
      <c r="L156" s="106">
        <f t="shared" si="6"/>
        <v>0</v>
      </c>
    </row>
    <row r="157" spans="1:12" ht="30" customHeight="1" x14ac:dyDescent="0.35">
      <c r="A157" t="s">
        <v>14</v>
      </c>
      <c r="B157" s="30">
        <v>125</v>
      </c>
      <c r="C157" s="75" t="s">
        <v>115</v>
      </c>
      <c r="D157" s="40" t="s">
        <v>18</v>
      </c>
      <c r="E157" s="41">
        <v>1</v>
      </c>
      <c r="F157" s="38"/>
      <c r="G157" s="82">
        <f t="shared" si="7"/>
        <v>0</v>
      </c>
      <c r="H157" s="70" t="s">
        <v>142</v>
      </c>
      <c r="I157" s="37" t="s">
        <v>18</v>
      </c>
      <c r="J157" s="104">
        <v>1</v>
      </c>
      <c r="K157" s="38"/>
      <c r="L157" s="106">
        <f t="shared" si="6"/>
        <v>0</v>
      </c>
    </row>
    <row r="158" spans="1:12" ht="30" customHeight="1" x14ac:dyDescent="0.35">
      <c r="A158" t="s">
        <v>14</v>
      </c>
      <c r="B158" s="30">
        <v>126</v>
      </c>
      <c r="C158" s="75" t="s">
        <v>130</v>
      </c>
      <c r="D158" s="40" t="s">
        <v>18</v>
      </c>
      <c r="E158" s="41">
        <v>1</v>
      </c>
      <c r="F158" s="38"/>
      <c r="G158" s="82">
        <f t="shared" si="7"/>
        <v>0</v>
      </c>
      <c r="H158" s="70" t="s">
        <v>143</v>
      </c>
      <c r="I158" s="37" t="s">
        <v>18</v>
      </c>
      <c r="J158" s="104">
        <v>1</v>
      </c>
      <c r="K158" s="38"/>
      <c r="L158" s="106">
        <f t="shared" si="6"/>
        <v>0</v>
      </c>
    </row>
    <row r="159" spans="1:12" ht="40" x14ac:dyDescent="0.35">
      <c r="A159" t="s">
        <v>14</v>
      </c>
      <c r="B159" s="30">
        <v>127</v>
      </c>
      <c r="C159" s="75" t="s">
        <v>75</v>
      </c>
      <c r="D159" s="40" t="s">
        <v>18</v>
      </c>
      <c r="E159" s="41">
        <v>2</v>
      </c>
      <c r="F159" s="38"/>
      <c r="G159" s="82">
        <f t="shared" si="7"/>
        <v>0</v>
      </c>
      <c r="H159" s="70" t="s">
        <v>144</v>
      </c>
      <c r="I159" s="37" t="s">
        <v>18</v>
      </c>
      <c r="J159" s="104">
        <v>2</v>
      </c>
      <c r="K159" s="38"/>
      <c r="L159" s="106">
        <f t="shared" si="6"/>
        <v>0</v>
      </c>
    </row>
    <row r="160" spans="1:12" ht="30" customHeight="1" x14ac:dyDescent="0.35">
      <c r="A160" t="s">
        <v>14</v>
      </c>
      <c r="B160" s="30">
        <v>128</v>
      </c>
      <c r="C160" s="75" t="s">
        <v>75</v>
      </c>
      <c r="D160" s="40" t="s">
        <v>18</v>
      </c>
      <c r="E160" s="41">
        <v>1</v>
      </c>
      <c r="F160" s="38"/>
      <c r="G160" s="82">
        <f t="shared" si="7"/>
        <v>0</v>
      </c>
      <c r="H160" s="70" t="s">
        <v>78</v>
      </c>
      <c r="I160" s="37" t="s">
        <v>18</v>
      </c>
      <c r="J160" s="104">
        <v>1</v>
      </c>
      <c r="K160" s="38"/>
      <c r="L160" s="106">
        <f t="shared" si="6"/>
        <v>0</v>
      </c>
    </row>
    <row r="161" spans="1:12" ht="42" customHeight="1" x14ac:dyDescent="0.35">
      <c r="A161" t="s">
        <v>14</v>
      </c>
      <c r="B161" s="30">
        <v>129</v>
      </c>
      <c r="C161" s="75" t="s">
        <v>81</v>
      </c>
      <c r="D161" s="40" t="s">
        <v>18</v>
      </c>
      <c r="E161" s="41">
        <v>1</v>
      </c>
      <c r="F161" s="38"/>
      <c r="G161" s="82">
        <f t="shared" si="7"/>
        <v>0</v>
      </c>
      <c r="H161" s="70" t="s">
        <v>82</v>
      </c>
      <c r="I161" s="37" t="s">
        <v>18</v>
      </c>
      <c r="J161" s="104">
        <v>1</v>
      </c>
      <c r="K161" s="38"/>
      <c r="L161" s="106">
        <f t="shared" si="6"/>
        <v>0</v>
      </c>
    </row>
    <row r="162" spans="1:12" ht="40" x14ac:dyDescent="0.35">
      <c r="A162" t="s">
        <v>14</v>
      </c>
      <c r="B162" s="30">
        <v>130</v>
      </c>
      <c r="C162" s="75" t="s">
        <v>134</v>
      </c>
      <c r="D162" s="40" t="s">
        <v>43</v>
      </c>
      <c r="E162" s="41">
        <v>3.9</v>
      </c>
      <c r="F162" s="38"/>
      <c r="G162" s="82">
        <f t="shared" si="7"/>
        <v>0</v>
      </c>
      <c r="H162" s="70" t="s">
        <v>87</v>
      </c>
      <c r="I162" s="37" t="s">
        <v>50</v>
      </c>
      <c r="J162" s="104">
        <v>12.2</v>
      </c>
      <c r="K162" s="38"/>
      <c r="L162" s="106">
        <f t="shared" si="6"/>
        <v>0</v>
      </c>
    </row>
    <row r="163" spans="1:12" ht="30" customHeight="1" x14ac:dyDescent="0.35">
      <c r="A163" t="s">
        <v>14</v>
      </c>
      <c r="B163" s="30">
        <v>131</v>
      </c>
      <c r="C163" s="78"/>
      <c r="D163" s="79"/>
      <c r="E163" s="80"/>
      <c r="F163" s="42"/>
      <c r="G163" s="82"/>
      <c r="H163" s="70" t="s">
        <v>95</v>
      </c>
      <c r="I163" s="37" t="s">
        <v>16</v>
      </c>
      <c r="J163" s="104">
        <v>1</v>
      </c>
      <c r="K163" s="38"/>
      <c r="L163" s="106">
        <f t="shared" si="6"/>
        <v>0</v>
      </c>
    </row>
    <row r="164" spans="1:12" ht="30" customHeight="1" x14ac:dyDescent="0.35">
      <c r="A164" t="s">
        <v>14</v>
      </c>
      <c r="B164" s="30"/>
      <c r="C164" s="84" t="s">
        <v>145</v>
      </c>
      <c r="D164" s="85" t="s">
        <v>99</v>
      </c>
      <c r="E164" s="86">
        <v>13.5</v>
      </c>
      <c r="F164" s="83"/>
      <c r="G164" s="87">
        <f t="shared" si="7"/>
        <v>0</v>
      </c>
      <c r="H164" s="70" t="s">
        <v>146</v>
      </c>
      <c r="I164" s="37" t="s">
        <v>50</v>
      </c>
      <c r="J164" s="104">
        <v>13.5</v>
      </c>
      <c r="K164" s="38"/>
      <c r="L164" s="106">
        <f t="shared" si="6"/>
        <v>0</v>
      </c>
    </row>
    <row r="165" spans="1:12" ht="30" customHeight="1" x14ac:dyDescent="0.35">
      <c r="A165" t="s">
        <v>14</v>
      </c>
      <c r="B165" s="30"/>
      <c r="C165" s="78"/>
      <c r="D165" s="79"/>
      <c r="E165" s="80"/>
      <c r="F165" s="42"/>
      <c r="G165" s="82"/>
      <c r="H165" s="70" t="s">
        <v>101</v>
      </c>
      <c r="I165" s="37" t="s">
        <v>16</v>
      </c>
      <c r="J165" s="104">
        <v>1</v>
      </c>
      <c r="K165" s="83"/>
      <c r="L165" s="106">
        <f t="shared" si="6"/>
        <v>0</v>
      </c>
    </row>
    <row r="166" spans="1:12" ht="30" customHeight="1" x14ac:dyDescent="0.35">
      <c r="A166" t="s">
        <v>14</v>
      </c>
      <c r="B166" s="30">
        <v>132</v>
      </c>
      <c r="C166" s="78" t="s">
        <v>102</v>
      </c>
      <c r="D166" s="79" t="s">
        <v>43</v>
      </c>
      <c r="E166" s="80">
        <v>0.3</v>
      </c>
      <c r="F166" s="42"/>
      <c r="G166" s="82">
        <f t="shared" si="7"/>
        <v>0</v>
      </c>
      <c r="H166" s="70" t="s">
        <v>103</v>
      </c>
      <c r="I166" s="37" t="s">
        <v>43</v>
      </c>
      <c r="J166" s="104">
        <v>0.3</v>
      </c>
      <c r="K166" s="38"/>
      <c r="L166" s="106">
        <f t="shared" si="6"/>
        <v>0</v>
      </c>
    </row>
    <row r="167" spans="1:12" ht="30" customHeight="1" x14ac:dyDescent="0.35">
      <c r="A167" t="s">
        <v>14</v>
      </c>
      <c r="B167" s="30"/>
      <c r="C167" s="107" t="s">
        <v>102</v>
      </c>
      <c r="D167" s="85" t="s">
        <v>50</v>
      </c>
      <c r="E167" s="86">
        <v>14</v>
      </c>
      <c r="F167" s="108"/>
      <c r="G167" s="87">
        <f t="shared" si="7"/>
        <v>0</v>
      </c>
      <c r="H167" s="70" t="s">
        <v>147</v>
      </c>
      <c r="I167" s="37" t="s">
        <v>50</v>
      </c>
      <c r="J167" s="38">
        <v>14</v>
      </c>
      <c r="K167" s="38"/>
      <c r="L167" s="39">
        <f>K167*J167</f>
        <v>0</v>
      </c>
    </row>
    <row r="168" spans="1:12" ht="30" customHeight="1" x14ac:dyDescent="0.35">
      <c r="A168" t="s">
        <v>14</v>
      </c>
      <c r="B168" s="30">
        <v>133</v>
      </c>
      <c r="C168" s="75"/>
      <c r="D168" s="40"/>
      <c r="E168" s="41"/>
      <c r="F168" s="81"/>
      <c r="G168" s="82"/>
      <c r="H168" s="70" t="s">
        <v>104</v>
      </c>
      <c r="I168" s="37" t="s">
        <v>16</v>
      </c>
      <c r="J168" s="104">
        <v>1</v>
      </c>
      <c r="K168" s="38"/>
      <c r="L168" s="106">
        <f t="shared" si="6"/>
        <v>0</v>
      </c>
    </row>
    <row r="169" spans="1:12" ht="30" customHeight="1" x14ac:dyDescent="0.35">
      <c r="A169" t="s">
        <v>14</v>
      </c>
      <c r="B169" s="30"/>
      <c r="C169" s="75"/>
      <c r="D169" s="40"/>
      <c r="E169" s="41"/>
      <c r="F169" s="81"/>
      <c r="G169" s="82"/>
      <c r="H169" s="70" t="s">
        <v>104</v>
      </c>
      <c r="I169" s="37" t="s">
        <v>16</v>
      </c>
      <c r="J169" s="104">
        <v>1</v>
      </c>
      <c r="K169" s="42"/>
      <c r="L169" s="106">
        <f>K169*J169</f>
        <v>0</v>
      </c>
    </row>
    <row r="170" spans="1:12" ht="30" customHeight="1" x14ac:dyDescent="0.35">
      <c r="A170" t="s">
        <v>14</v>
      </c>
      <c r="B170" s="30"/>
      <c r="C170" s="36" t="s">
        <v>107</v>
      </c>
      <c r="D170" s="40" t="s">
        <v>43</v>
      </c>
      <c r="E170" s="41">
        <v>4.9000000000000004</v>
      </c>
      <c r="F170" s="83"/>
      <c r="G170" s="82">
        <f>F170*E170</f>
        <v>0</v>
      </c>
      <c r="H170" s="70" t="s">
        <v>108</v>
      </c>
      <c r="I170" s="37" t="s">
        <v>109</v>
      </c>
      <c r="J170" s="38">
        <v>0.7</v>
      </c>
      <c r="K170" s="38"/>
      <c r="L170" s="50">
        <f>K170*J170</f>
        <v>0</v>
      </c>
    </row>
    <row r="171" spans="1:12" ht="30" customHeight="1" x14ac:dyDescent="0.35">
      <c r="A171" t="s">
        <v>14</v>
      </c>
      <c r="B171" s="30">
        <v>134</v>
      </c>
      <c r="C171" s="36" t="s">
        <v>110</v>
      </c>
      <c r="D171" s="40" t="s">
        <v>43</v>
      </c>
      <c r="E171" s="41">
        <v>9.8000000000000007</v>
      </c>
      <c r="F171" s="83"/>
      <c r="G171" s="82">
        <f>F171*E171</f>
        <v>0</v>
      </c>
      <c r="H171" s="70" t="s">
        <v>111</v>
      </c>
      <c r="I171" s="37" t="s">
        <v>109</v>
      </c>
      <c r="J171" s="38">
        <v>1.5</v>
      </c>
      <c r="K171" s="38"/>
      <c r="L171" s="50">
        <f>K171*J171</f>
        <v>0</v>
      </c>
    </row>
    <row r="172" spans="1:12" ht="30" customHeight="1" x14ac:dyDescent="0.35">
      <c r="A172" t="s">
        <v>14</v>
      </c>
      <c r="B172" s="30"/>
      <c r="C172" s="78"/>
      <c r="D172" s="37"/>
      <c r="E172" s="104"/>
      <c r="F172" s="81"/>
      <c r="G172" s="82"/>
      <c r="H172" s="70" t="s">
        <v>106</v>
      </c>
      <c r="I172" s="37" t="s">
        <v>16</v>
      </c>
      <c r="J172" s="38">
        <v>1</v>
      </c>
      <c r="K172" s="38"/>
      <c r="L172" s="106">
        <f>K172*J172</f>
        <v>0</v>
      </c>
    </row>
    <row r="173" spans="1:12" ht="30" customHeight="1" thickBot="1" x14ac:dyDescent="0.4">
      <c r="A173" t="s">
        <v>14</v>
      </c>
      <c r="B173" s="30"/>
      <c r="C173" s="78"/>
      <c r="D173" s="37"/>
      <c r="E173" s="104"/>
      <c r="F173" s="81"/>
      <c r="G173" s="82"/>
      <c r="H173" s="70" t="s">
        <v>105</v>
      </c>
      <c r="I173" s="37" t="s">
        <v>16</v>
      </c>
      <c r="J173" s="38">
        <v>1</v>
      </c>
      <c r="K173" s="83"/>
      <c r="L173" s="106">
        <f>K173*J173</f>
        <v>0</v>
      </c>
    </row>
    <row r="174" spans="1:12" ht="12.5" customHeight="1" thickBot="1" x14ac:dyDescent="0.4">
      <c r="B174" s="65"/>
      <c r="C174" s="58" t="s">
        <v>66</v>
      </c>
      <c r="D174" s="59"/>
      <c r="E174" s="59"/>
      <c r="F174" s="59"/>
      <c r="G174" s="60">
        <f>SUM(G155:G173)</f>
        <v>0</v>
      </c>
      <c r="H174" s="61" t="s">
        <v>66</v>
      </c>
      <c r="I174" s="62"/>
      <c r="J174" s="63"/>
      <c r="K174" s="64"/>
      <c r="L174" s="60">
        <f>SUM(L155:L173)</f>
        <v>0</v>
      </c>
    </row>
    <row r="175" spans="1:12" ht="12.5" customHeight="1" thickBot="1" x14ac:dyDescent="0.4">
      <c r="B175" s="30">
        <v>135</v>
      </c>
      <c r="C175" s="27" t="s">
        <v>148</v>
      </c>
      <c r="D175" s="28"/>
      <c r="E175" s="28"/>
      <c r="F175" s="28"/>
      <c r="G175" s="28"/>
      <c r="H175" s="28"/>
      <c r="I175" s="28"/>
      <c r="J175" s="28"/>
      <c r="K175" s="28"/>
      <c r="L175" s="29"/>
    </row>
    <row r="176" spans="1:12" ht="39" customHeight="1" x14ac:dyDescent="0.35">
      <c r="A176" t="s">
        <v>14</v>
      </c>
      <c r="B176" s="30">
        <v>136</v>
      </c>
      <c r="C176" s="75" t="s">
        <v>113</v>
      </c>
      <c r="D176" s="40" t="s">
        <v>18</v>
      </c>
      <c r="E176" s="41">
        <v>1</v>
      </c>
      <c r="F176" s="38"/>
      <c r="G176" s="82">
        <f>F176*E176</f>
        <v>0</v>
      </c>
      <c r="H176" s="70" t="s">
        <v>149</v>
      </c>
      <c r="I176" s="79" t="s">
        <v>18</v>
      </c>
      <c r="J176" s="104">
        <v>1</v>
      </c>
      <c r="K176" s="109"/>
      <c r="L176" s="106">
        <f t="shared" ref="L176:L195" si="8">K176*J176</f>
        <v>0</v>
      </c>
    </row>
    <row r="177" spans="1:12" ht="30.5" customHeight="1" x14ac:dyDescent="0.35">
      <c r="A177" t="s">
        <v>14</v>
      </c>
      <c r="B177" s="30">
        <v>137</v>
      </c>
      <c r="C177" s="75" t="s">
        <v>127</v>
      </c>
      <c r="D177" s="40" t="s">
        <v>18</v>
      </c>
      <c r="E177" s="41">
        <v>2</v>
      </c>
      <c r="F177" s="38"/>
      <c r="G177" s="82">
        <f t="shared" ref="G177:G189" si="9">F177*E177</f>
        <v>0</v>
      </c>
      <c r="H177" s="70" t="s">
        <v>141</v>
      </c>
      <c r="I177" s="79" t="s">
        <v>18</v>
      </c>
      <c r="J177" s="104">
        <v>2</v>
      </c>
      <c r="K177" s="109"/>
      <c r="L177" s="106">
        <f t="shared" si="8"/>
        <v>0</v>
      </c>
    </row>
    <row r="178" spans="1:12" ht="30.5" customHeight="1" x14ac:dyDescent="0.35">
      <c r="A178" t="s">
        <v>14</v>
      </c>
      <c r="B178" s="30">
        <v>138</v>
      </c>
      <c r="C178" s="75" t="s">
        <v>115</v>
      </c>
      <c r="D178" s="40" t="s">
        <v>18</v>
      </c>
      <c r="E178" s="41">
        <v>1</v>
      </c>
      <c r="F178" s="38"/>
      <c r="G178" s="82">
        <f t="shared" si="9"/>
        <v>0</v>
      </c>
      <c r="H178" s="70" t="s">
        <v>142</v>
      </c>
      <c r="I178" s="37" t="s">
        <v>18</v>
      </c>
      <c r="J178" s="104">
        <v>1</v>
      </c>
      <c r="K178" s="109"/>
      <c r="L178" s="106">
        <f t="shared" si="8"/>
        <v>0</v>
      </c>
    </row>
    <row r="179" spans="1:12" ht="30.5" customHeight="1" x14ac:dyDescent="0.35">
      <c r="A179" t="s">
        <v>14</v>
      </c>
      <c r="B179" s="30">
        <v>139</v>
      </c>
      <c r="C179" s="75" t="s">
        <v>130</v>
      </c>
      <c r="D179" s="40" t="s">
        <v>18</v>
      </c>
      <c r="E179" s="41">
        <v>1</v>
      </c>
      <c r="F179" s="38"/>
      <c r="G179" s="82">
        <f t="shared" si="9"/>
        <v>0</v>
      </c>
      <c r="H179" s="70" t="s">
        <v>143</v>
      </c>
      <c r="I179" s="37" t="s">
        <v>18</v>
      </c>
      <c r="J179" s="104">
        <v>1</v>
      </c>
      <c r="K179" s="109"/>
      <c r="L179" s="106">
        <f t="shared" si="8"/>
        <v>0</v>
      </c>
    </row>
    <row r="180" spans="1:12" ht="40" x14ac:dyDescent="0.35">
      <c r="A180" t="s">
        <v>14</v>
      </c>
      <c r="B180" s="30">
        <v>140</v>
      </c>
      <c r="C180" s="75" t="s">
        <v>75</v>
      </c>
      <c r="D180" s="40" t="s">
        <v>18</v>
      </c>
      <c r="E180" s="41">
        <v>3</v>
      </c>
      <c r="F180" s="38"/>
      <c r="G180" s="82">
        <f t="shared" si="9"/>
        <v>0</v>
      </c>
      <c r="H180" s="70" t="s">
        <v>144</v>
      </c>
      <c r="I180" s="37" t="s">
        <v>18</v>
      </c>
      <c r="J180" s="104">
        <v>3</v>
      </c>
      <c r="K180" s="109"/>
      <c r="L180" s="106">
        <f t="shared" si="8"/>
        <v>0</v>
      </c>
    </row>
    <row r="181" spans="1:12" ht="30.5" customHeight="1" x14ac:dyDescent="0.35">
      <c r="A181" t="s">
        <v>14</v>
      </c>
      <c r="B181" s="30">
        <v>141</v>
      </c>
      <c r="C181" s="75" t="s">
        <v>75</v>
      </c>
      <c r="D181" s="40" t="s">
        <v>18</v>
      </c>
      <c r="E181" s="41">
        <v>2</v>
      </c>
      <c r="F181" s="38"/>
      <c r="G181" s="82">
        <f t="shared" si="9"/>
        <v>0</v>
      </c>
      <c r="H181" s="70" t="s">
        <v>78</v>
      </c>
      <c r="I181" s="37" t="s">
        <v>18</v>
      </c>
      <c r="J181" s="104">
        <v>2</v>
      </c>
      <c r="K181" s="109"/>
      <c r="L181" s="106">
        <f t="shared" si="8"/>
        <v>0</v>
      </c>
    </row>
    <row r="182" spans="1:12" ht="30.5" customHeight="1" x14ac:dyDescent="0.35">
      <c r="A182" t="s">
        <v>14</v>
      </c>
      <c r="B182" s="30">
        <v>142</v>
      </c>
      <c r="C182" s="75" t="s">
        <v>81</v>
      </c>
      <c r="D182" s="40" t="s">
        <v>18</v>
      </c>
      <c r="E182" s="41">
        <v>2</v>
      </c>
      <c r="F182" s="38"/>
      <c r="G182" s="82">
        <f t="shared" si="9"/>
        <v>0</v>
      </c>
      <c r="H182" s="70" t="s">
        <v>121</v>
      </c>
      <c r="I182" s="37" t="s">
        <v>18</v>
      </c>
      <c r="J182" s="104">
        <v>1</v>
      </c>
      <c r="K182" s="109"/>
      <c r="L182" s="106">
        <f t="shared" si="8"/>
        <v>0</v>
      </c>
    </row>
    <row r="183" spans="1:12" ht="30.5" customHeight="1" x14ac:dyDescent="0.35">
      <c r="A183" t="s">
        <v>14</v>
      </c>
      <c r="B183" s="30"/>
      <c r="C183" s="75"/>
      <c r="D183" s="40"/>
      <c r="E183" s="41"/>
      <c r="F183" s="38"/>
      <c r="G183" s="82"/>
      <c r="H183" s="70" t="s">
        <v>82</v>
      </c>
      <c r="I183" s="37" t="s">
        <v>18</v>
      </c>
      <c r="J183" s="104">
        <v>1</v>
      </c>
      <c r="K183" s="109"/>
      <c r="L183" s="106">
        <f t="shared" si="8"/>
        <v>0</v>
      </c>
    </row>
    <row r="184" spans="1:12" ht="40" x14ac:dyDescent="0.35">
      <c r="A184" t="s">
        <v>14</v>
      </c>
      <c r="B184" s="30">
        <v>143</v>
      </c>
      <c r="C184" s="75" t="s">
        <v>134</v>
      </c>
      <c r="D184" s="40" t="s">
        <v>43</v>
      </c>
      <c r="E184" s="41">
        <v>3.8</v>
      </c>
      <c r="F184" s="38"/>
      <c r="G184" s="82">
        <f t="shared" si="9"/>
        <v>0</v>
      </c>
      <c r="H184" s="70" t="s">
        <v>87</v>
      </c>
      <c r="I184" s="37" t="s">
        <v>50</v>
      </c>
      <c r="J184" s="104">
        <v>12</v>
      </c>
      <c r="K184" s="109"/>
      <c r="L184" s="106">
        <f t="shared" si="8"/>
        <v>0</v>
      </c>
    </row>
    <row r="185" spans="1:12" ht="21" customHeight="1" x14ac:dyDescent="0.35">
      <c r="A185" t="s">
        <v>14</v>
      </c>
      <c r="B185" s="30">
        <v>144</v>
      </c>
      <c r="C185" s="78"/>
      <c r="D185" s="79"/>
      <c r="E185" s="80"/>
      <c r="F185" s="42"/>
      <c r="G185" s="82"/>
      <c r="H185" s="70" t="s">
        <v>95</v>
      </c>
      <c r="I185" s="37" t="s">
        <v>16</v>
      </c>
      <c r="J185" s="104">
        <v>1</v>
      </c>
      <c r="K185" s="85"/>
      <c r="L185" s="106">
        <f t="shared" si="8"/>
        <v>0</v>
      </c>
    </row>
    <row r="186" spans="1:12" ht="38" customHeight="1" x14ac:dyDescent="0.35">
      <c r="A186" t="s">
        <v>14</v>
      </c>
      <c r="B186" s="30">
        <v>145</v>
      </c>
      <c r="C186" s="78" t="s">
        <v>102</v>
      </c>
      <c r="D186" s="79" t="s">
        <v>43</v>
      </c>
      <c r="E186" s="80">
        <v>0.3</v>
      </c>
      <c r="F186" s="42"/>
      <c r="G186" s="82">
        <f t="shared" si="9"/>
        <v>0</v>
      </c>
      <c r="H186" s="70" t="s">
        <v>103</v>
      </c>
      <c r="I186" s="37" t="s">
        <v>43</v>
      </c>
      <c r="J186" s="104">
        <v>0.3</v>
      </c>
      <c r="K186" s="79"/>
      <c r="L186" s="106">
        <f t="shared" si="8"/>
        <v>0</v>
      </c>
    </row>
    <row r="187" spans="1:12" ht="38" customHeight="1" x14ac:dyDescent="0.35">
      <c r="A187" t="s">
        <v>14</v>
      </c>
      <c r="B187" s="30"/>
      <c r="C187" s="84" t="s">
        <v>145</v>
      </c>
      <c r="D187" s="85" t="s">
        <v>99</v>
      </c>
      <c r="E187" s="86">
        <v>15.5</v>
      </c>
      <c r="F187" s="83"/>
      <c r="G187" s="82">
        <f t="shared" si="9"/>
        <v>0</v>
      </c>
      <c r="H187" s="70" t="s">
        <v>146</v>
      </c>
      <c r="I187" s="37" t="s">
        <v>50</v>
      </c>
      <c r="J187" s="104">
        <v>15.5</v>
      </c>
      <c r="K187" s="38"/>
      <c r="L187" s="106">
        <f t="shared" si="8"/>
        <v>0</v>
      </c>
    </row>
    <row r="188" spans="1:12" ht="38" customHeight="1" x14ac:dyDescent="0.35">
      <c r="A188" t="s">
        <v>14</v>
      </c>
      <c r="B188" s="30"/>
      <c r="C188" s="78"/>
      <c r="D188" s="79"/>
      <c r="E188" s="80"/>
      <c r="F188" s="42"/>
      <c r="G188" s="82"/>
      <c r="H188" s="70" t="s">
        <v>101</v>
      </c>
      <c r="I188" s="37" t="s">
        <v>16</v>
      </c>
      <c r="J188" s="104">
        <v>1</v>
      </c>
      <c r="K188" s="83"/>
      <c r="L188" s="106">
        <f t="shared" si="8"/>
        <v>0</v>
      </c>
    </row>
    <row r="189" spans="1:12" ht="38" customHeight="1" x14ac:dyDescent="0.35">
      <c r="A189" t="s">
        <v>14</v>
      </c>
      <c r="B189" s="30"/>
      <c r="C189" s="107" t="s">
        <v>102</v>
      </c>
      <c r="D189" s="85" t="s">
        <v>50</v>
      </c>
      <c r="E189" s="86">
        <v>15</v>
      </c>
      <c r="F189" s="83"/>
      <c r="G189" s="87">
        <f t="shared" si="9"/>
        <v>0</v>
      </c>
      <c r="H189" s="70" t="s">
        <v>147</v>
      </c>
      <c r="I189" s="37" t="s">
        <v>50</v>
      </c>
      <c r="J189" s="38">
        <v>15</v>
      </c>
      <c r="K189" s="38"/>
      <c r="L189" s="39">
        <f t="shared" si="8"/>
        <v>0</v>
      </c>
    </row>
    <row r="190" spans="1:12" ht="29.5" customHeight="1" x14ac:dyDescent="0.35">
      <c r="A190" t="s">
        <v>14</v>
      </c>
      <c r="B190" s="30">
        <v>146</v>
      </c>
      <c r="C190" s="75"/>
      <c r="D190" s="40"/>
      <c r="E190" s="41"/>
      <c r="F190" s="81"/>
      <c r="G190" s="82"/>
      <c r="H190" s="70" t="s">
        <v>104</v>
      </c>
      <c r="I190" s="37" t="s">
        <v>16</v>
      </c>
      <c r="J190" s="104">
        <v>1</v>
      </c>
      <c r="K190" s="79"/>
      <c r="L190" s="106">
        <f t="shared" si="8"/>
        <v>0</v>
      </c>
    </row>
    <row r="191" spans="1:12" ht="29.5" customHeight="1" x14ac:dyDescent="0.35">
      <c r="A191" t="s">
        <v>14</v>
      </c>
      <c r="B191" s="30"/>
      <c r="C191" s="75"/>
      <c r="D191" s="40"/>
      <c r="E191" s="41"/>
      <c r="F191" s="81"/>
      <c r="G191" s="82"/>
      <c r="H191" s="70" t="s">
        <v>104</v>
      </c>
      <c r="I191" s="37" t="s">
        <v>16</v>
      </c>
      <c r="J191" s="104">
        <v>1</v>
      </c>
      <c r="K191" s="79"/>
      <c r="L191" s="106">
        <f>K191*J191</f>
        <v>0</v>
      </c>
    </row>
    <row r="192" spans="1:12" ht="29.5" customHeight="1" x14ac:dyDescent="0.35">
      <c r="A192" t="s">
        <v>14</v>
      </c>
      <c r="B192" s="30"/>
      <c r="C192" s="94" t="s">
        <v>107</v>
      </c>
      <c r="D192" s="95" t="s">
        <v>43</v>
      </c>
      <c r="E192" s="85">
        <v>5.3</v>
      </c>
      <c r="F192" s="83"/>
      <c r="G192" s="87">
        <f>F192*E192</f>
        <v>0</v>
      </c>
      <c r="H192" s="70" t="s">
        <v>108</v>
      </c>
      <c r="I192" s="37" t="s">
        <v>109</v>
      </c>
      <c r="J192" s="38">
        <v>0.8</v>
      </c>
      <c r="K192" s="38"/>
      <c r="L192" s="50">
        <f>K192*J192</f>
        <v>0</v>
      </c>
    </row>
    <row r="193" spans="1:12" ht="29.5" customHeight="1" x14ac:dyDescent="0.35">
      <c r="A193" t="s">
        <v>14</v>
      </c>
      <c r="B193" s="30"/>
      <c r="C193" s="94" t="s">
        <v>110</v>
      </c>
      <c r="D193" s="95" t="s">
        <v>43</v>
      </c>
      <c r="E193" s="85">
        <v>10.6</v>
      </c>
      <c r="F193" s="83"/>
      <c r="G193" s="87">
        <f>F193*E193</f>
        <v>0</v>
      </c>
      <c r="H193" s="70" t="s">
        <v>111</v>
      </c>
      <c r="I193" s="37" t="s">
        <v>109</v>
      </c>
      <c r="J193" s="38">
        <v>1.6</v>
      </c>
      <c r="K193" s="38"/>
      <c r="L193" s="50">
        <f>K193*J193</f>
        <v>0</v>
      </c>
    </row>
    <row r="194" spans="1:12" ht="29.5" customHeight="1" x14ac:dyDescent="0.35">
      <c r="A194" t="s">
        <v>14</v>
      </c>
      <c r="B194" s="30"/>
      <c r="C194" s="75"/>
      <c r="D194" s="40"/>
      <c r="E194" s="41"/>
      <c r="F194" s="81"/>
      <c r="G194" s="82"/>
      <c r="H194" s="70" t="s">
        <v>105</v>
      </c>
      <c r="I194" s="37" t="s">
        <v>16</v>
      </c>
      <c r="J194" s="104">
        <v>1</v>
      </c>
      <c r="K194" s="85"/>
      <c r="L194" s="106">
        <f>K194*J194</f>
        <v>0</v>
      </c>
    </row>
    <row r="195" spans="1:12" ht="17.5" customHeight="1" thickBot="1" x14ac:dyDescent="0.4">
      <c r="A195" t="s">
        <v>14</v>
      </c>
      <c r="B195" s="30">
        <v>147</v>
      </c>
      <c r="C195" s="78"/>
      <c r="D195" s="37"/>
      <c r="E195" s="104"/>
      <c r="F195" s="81"/>
      <c r="G195" s="82"/>
      <c r="H195" s="70" t="s">
        <v>106</v>
      </c>
      <c r="I195" s="37" t="s">
        <v>16</v>
      </c>
      <c r="J195" s="104">
        <v>1</v>
      </c>
      <c r="K195" s="79"/>
      <c r="L195" s="106">
        <f t="shared" si="8"/>
        <v>0</v>
      </c>
    </row>
    <row r="196" spans="1:12" ht="15" customHeight="1" thickBot="1" x14ac:dyDescent="0.4">
      <c r="B196" s="65"/>
      <c r="C196" s="58" t="s">
        <v>66</v>
      </c>
      <c r="D196" s="59"/>
      <c r="E196" s="59"/>
      <c r="F196" s="59"/>
      <c r="G196" s="60">
        <f>SUM(G176:G195)</f>
        <v>0</v>
      </c>
      <c r="H196" s="110" t="s">
        <v>66</v>
      </c>
      <c r="I196" s="62"/>
      <c r="J196" s="63"/>
      <c r="K196" s="111"/>
      <c r="L196" s="60">
        <f>SUM(L176:L195)</f>
        <v>0</v>
      </c>
    </row>
    <row r="197" spans="1:12" ht="12.5" customHeight="1" thickBot="1" x14ac:dyDescent="0.4">
      <c r="B197" s="30">
        <v>148</v>
      </c>
      <c r="C197" s="27" t="s">
        <v>150</v>
      </c>
      <c r="D197" s="28"/>
      <c r="E197" s="28"/>
      <c r="F197" s="28"/>
      <c r="G197" s="28"/>
      <c r="H197" s="28"/>
      <c r="I197" s="28"/>
      <c r="J197" s="28"/>
      <c r="K197" s="28"/>
      <c r="L197" s="29"/>
    </row>
    <row r="198" spans="1:12" ht="30" x14ac:dyDescent="0.35">
      <c r="A198" t="s">
        <v>14</v>
      </c>
      <c r="B198" s="30">
        <v>149</v>
      </c>
      <c r="C198" s="75" t="s">
        <v>113</v>
      </c>
      <c r="D198" s="40" t="s">
        <v>18</v>
      </c>
      <c r="E198" s="41">
        <v>1</v>
      </c>
      <c r="F198" s="38"/>
      <c r="G198" s="82">
        <f>F198*E198</f>
        <v>0</v>
      </c>
      <c r="H198" s="70" t="s">
        <v>151</v>
      </c>
      <c r="I198" s="79" t="s">
        <v>18</v>
      </c>
      <c r="J198" s="104">
        <v>1</v>
      </c>
      <c r="K198" s="109"/>
      <c r="L198" s="106">
        <f t="shared" ref="L198:L216" si="10">K198*J198</f>
        <v>0</v>
      </c>
    </row>
    <row r="199" spans="1:12" ht="20" x14ac:dyDescent="0.35">
      <c r="A199" t="s">
        <v>14</v>
      </c>
      <c r="B199" s="30">
        <v>150</v>
      </c>
      <c r="C199" s="75" t="s">
        <v>127</v>
      </c>
      <c r="D199" s="40" t="s">
        <v>18</v>
      </c>
      <c r="E199" s="41">
        <v>2</v>
      </c>
      <c r="F199" s="38"/>
      <c r="G199" s="82">
        <f t="shared" ref="G199:G210" si="11">F199*E199</f>
        <v>0</v>
      </c>
      <c r="H199" s="70" t="s">
        <v>141</v>
      </c>
      <c r="I199" s="79" t="s">
        <v>18</v>
      </c>
      <c r="J199" s="104">
        <v>2</v>
      </c>
      <c r="K199" s="109"/>
      <c r="L199" s="106">
        <f t="shared" si="10"/>
        <v>0</v>
      </c>
    </row>
    <row r="200" spans="1:12" ht="20" x14ac:dyDescent="0.35">
      <c r="A200" t="s">
        <v>14</v>
      </c>
      <c r="B200" s="30">
        <v>151</v>
      </c>
      <c r="C200" s="75" t="s">
        <v>115</v>
      </c>
      <c r="D200" s="40" t="s">
        <v>18</v>
      </c>
      <c r="E200" s="41">
        <v>1</v>
      </c>
      <c r="F200" s="38"/>
      <c r="G200" s="82">
        <f t="shared" si="11"/>
        <v>0</v>
      </c>
      <c r="H200" s="70" t="s">
        <v>142</v>
      </c>
      <c r="I200" s="37" t="s">
        <v>18</v>
      </c>
      <c r="J200" s="104">
        <v>1</v>
      </c>
      <c r="K200" s="109"/>
      <c r="L200" s="106">
        <f t="shared" si="10"/>
        <v>0</v>
      </c>
    </row>
    <row r="201" spans="1:12" x14ac:dyDescent="0.35">
      <c r="A201" t="s">
        <v>14</v>
      </c>
      <c r="B201" s="30">
        <v>152</v>
      </c>
      <c r="C201" s="75" t="s">
        <v>130</v>
      </c>
      <c r="D201" s="40" t="s">
        <v>18</v>
      </c>
      <c r="E201" s="41">
        <v>1</v>
      </c>
      <c r="F201" s="38"/>
      <c r="G201" s="82">
        <f t="shared" si="11"/>
        <v>0</v>
      </c>
      <c r="H201" s="70" t="s">
        <v>143</v>
      </c>
      <c r="I201" s="37" t="s">
        <v>18</v>
      </c>
      <c r="J201" s="104">
        <v>1</v>
      </c>
      <c r="K201" s="109"/>
      <c r="L201" s="106">
        <f t="shared" si="10"/>
        <v>0</v>
      </c>
    </row>
    <row r="202" spans="1:12" ht="40" x14ac:dyDescent="0.35">
      <c r="A202" t="s">
        <v>14</v>
      </c>
      <c r="B202" s="30">
        <v>153</v>
      </c>
      <c r="C202" s="75" t="s">
        <v>75</v>
      </c>
      <c r="D202" s="40" t="s">
        <v>18</v>
      </c>
      <c r="E202" s="41">
        <v>1</v>
      </c>
      <c r="F202" s="38"/>
      <c r="G202" s="82">
        <f t="shared" si="11"/>
        <v>0</v>
      </c>
      <c r="H202" s="70" t="s">
        <v>144</v>
      </c>
      <c r="I202" s="37" t="s">
        <v>18</v>
      </c>
      <c r="J202" s="104">
        <v>1</v>
      </c>
      <c r="K202" s="109"/>
      <c r="L202" s="106">
        <f t="shared" si="10"/>
        <v>0</v>
      </c>
    </row>
    <row r="203" spans="1:12" ht="30.65" customHeight="1" x14ac:dyDescent="0.35">
      <c r="A203" t="s">
        <v>14</v>
      </c>
      <c r="B203" s="30">
        <v>154</v>
      </c>
      <c r="C203" s="75" t="s">
        <v>75</v>
      </c>
      <c r="D203" s="40" t="s">
        <v>18</v>
      </c>
      <c r="E203" s="41">
        <v>1</v>
      </c>
      <c r="F203" s="38"/>
      <c r="G203" s="82">
        <f t="shared" si="11"/>
        <v>0</v>
      </c>
      <c r="H203" s="70" t="s">
        <v>78</v>
      </c>
      <c r="I203" s="37" t="s">
        <v>18</v>
      </c>
      <c r="J203" s="104">
        <v>1</v>
      </c>
      <c r="K203" s="109"/>
      <c r="L203" s="106">
        <f t="shared" si="10"/>
        <v>0</v>
      </c>
    </row>
    <row r="204" spans="1:12" x14ac:dyDescent="0.35">
      <c r="A204" t="s">
        <v>14</v>
      </c>
      <c r="B204" s="30">
        <v>155</v>
      </c>
      <c r="C204" s="75" t="s">
        <v>81</v>
      </c>
      <c r="D204" s="40" t="s">
        <v>18</v>
      </c>
      <c r="E204" s="41">
        <v>1</v>
      </c>
      <c r="F204" s="38"/>
      <c r="G204" s="82">
        <f t="shared" si="11"/>
        <v>0</v>
      </c>
      <c r="H204" s="70" t="s">
        <v>82</v>
      </c>
      <c r="I204" s="37" t="s">
        <v>18</v>
      </c>
      <c r="J204" s="104">
        <v>1</v>
      </c>
      <c r="K204" s="112"/>
      <c r="L204" s="106">
        <f t="shared" si="10"/>
        <v>0</v>
      </c>
    </row>
    <row r="205" spans="1:12" ht="40" x14ac:dyDescent="0.35">
      <c r="A205" t="s">
        <v>14</v>
      </c>
      <c r="B205" s="30">
        <v>156</v>
      </c>
      <c r="C205" s="75" t="s">
        <v>134</v>
      </c>
      <c r="D205" s="40" t="s">
        <v>43</v>
      </c>
      <c r="E205" s="104">
        <v>0.9</v>
      </c>
      <c r="F205" s="38"/>
      <c r="G205" s="82">
        <f t="shared" si="11"/>
        <v>0</v>
      </c>
      <c r="H205" s="70" t="s">
        <v>87</v>
      </c>
      <c r="I205" s="37" t="s">
        <v>50</v>
      </c>
      <c r="J205" s="104">
        <v>2.8</v>
      </c>
      <c r="K205" s="112"/>
      <c r="L205" s="106">
        <f t="shared" si="10"/>
        <v>0</v>
      </c>
    </row>
    <row r="206" spans="1:12" x14ac:dyDescent="0.35">
      <c r="A206" t="s">
        <v>14</v>
      </c>
      <c r="B206" s="30">
        <v>157</v>
      </c>
      <c r="C206" s="78"/>
      <c r="D206" s="79"/>
      <c r="E206" s="80"/>
      <c r="F206" s="42"/>
      <c r="G206" s="82"/>
      <c r="H206" s="70" t="s">
        <v>95</v>
      </c>
      <c r="I206" s="37" t="s">
        <v>16</v>
      </c>
      <c r="J206" s="104">
        <v>1</v>
      </c>
      <c r="K206" s="85"/>
      <c r="L206" s="106">
        <f>K206*J206</f>
        <v>0</v>
      </c>
    </row>
    <row r="207" spans="1:12" ht="19.5" customHeight="1" x14ac:dyDescent="0.35">
      <c r="A207" t="s">
        <v>14</v>
      </c>
      <c r="B207" s="30"/>
      <c r="C207" s="84" t="s">
        <v>145</v>
      </c>
      <c r="D207" s="85" t="s">
        <v>99</v>
      </c>
      <c r="E207" s="86">
        <v>16</v>
      </c>
      <c r="F207" s="83"/>
      <c r="G207" s="87">
        <f t="shared" si="11"/>
        <v>0</v>
      </c>
      <c r="H207" s="70" t="s">
        <v>146</v>
      </c>
      <c r="I207" s="37" t="s">
        <v>50</v>
      </c>
      <c r="J207" s="104">
        <v>16</v>
      </c>
      <c r="K207" s="38"/>
      <c r="L207" s="106">
        <f>K207*J207</f>
        <v>0</v>
      </c>
    </row>
    <row r="208" spans="1:12" ht="30" x14ac:dyDescent="0.35">
      <c r="A208" t="s">
        <v>14</v>
      </c>
      <c r="B208" s="30"/>
      <c r="C208" s="78"/>
      <c r="D208" s="79"/>
      <c r="E208" s="80"/>
      <c r="F208" s="42"/>
      <c r="G208" s="82"/>
      <c r="H208" s="70" t="s">
        <v>101</v>
      </c>
      <c r="I208" s="37" t="s">
        <v>16</v>
      </c>
      <c r="J208" s="104">
        <v>1</v>
      </c>
      <c r="K208" s="83"/>
      <c r="L208" s="106">
        <f>K208*J208</f>
        <v>0</v>
      </c>
    </row>
    <row r="209" spans="1:12" ht="30" x14ac:dyDescent="0.35">
      <c r="A209" t="s">
        <v>14</v>
      </c>
      <c r="B209" s="30">
        <v>158</v>
      </c>
      <c r="C209" s="78" t="s">
        <v>102</v>
      </c>
      <c r="D209" s="79" t="s">
        <v>43</v>
      </c>
      <c r="E209" s="80">
        <v>0.3</v>
      </c>
      <c r="F209" s="42"/>
      <c r="G209" s="82">
        <f t="shared" si="11"/>
        <v>0</v>
      </c>
      <c r="H209" s="70" t="s">
        <v>103</v>
      </c>
      <c r="I209" s="37" t="s">
        <v>43</v>
      </c>
      <c r="J209" s="104">
        <v>0.3</v>
      </c>
      <c r="K209" s="79"/>
      <c r="L209" s="106">
        <f t="shared" si="10"/>
        <v>0</v>
      </c>
    </row>
    <row r="210" spans="1:12" ht="20" x14ac:dyDescent="0.35">
      <c r="A210" t="s">
        <v>14</v>
      </c>
      <c r="B210" s="30"/>
      <c r="C210" s="107" t="s">
        <v>102</v>
      </c>
      <c r="D210" s="85" t="s">
        <v>50</v>
      </c>
      <c r="E210" s="86">
        <v>16</v>
      </c>
      <c r="F210" s="83"/>
      <c r="G210" s="87">
        <f t="shared" si="11"/>
        <v>0</v>
      </c>
      <c r="H210" s="70" t="s">
        <v>147</v>
      </c>
      <c r="I210" s="37" t="s">
        <v>50</v>
      </c>
      <c r="J210" s="38">
        <v>16</v>
      </c>
      <c r="K210" s="38"/>
      <c r="L210" s="39">
        <f t="shared" si="10"/>
        <v>0</v>
      </c>
    </row>
    <row r="211" spans="1:12" x14ac:dyDescent="0.35">
      <c r="A211" t="s">
        <v>14</v>
      </c>
      <c r="B211" s="30"/>
      <c r="C211" s="78"/>
      <c r="D211" s="79"/>
      <c r="E211" s="80"/>
      <c r="F211" s="42"/>
      <c r="G211" s="82"/>
      <c r="H211" s="70" t="s">
        <v>104</v>
      </c>
      <c r="I211" s="37" t="s">
        <v>16</v>
      </c>
      <c r="J211" s="104">
        <v>1</v>
      </c>
      <c r="K211" s="79"/>
      <c r="L211" s="106">
        <f>K211*J211</f>
        <v>0</v>
      </c>
    </row>
    <row r="212" spans="1:12" x14ac:dyDescent="0.35">
      <c r="A212" t="s">
        <v>14</v>
      </c>
      <c r="B212" s="30">
        <v>159</v>
      </c>
      <c r="C212" s="75"/>
      <c r="D212" s="40"/>
      <c r="E212" s="41"/>
      <c r="F212" s="81"/>
      <c r="G212" s="82"/>
      <c r="H212" s="70" t="s">
        <v>104</v>
      </c>
      <c r="I212" s="37" t="s">
        <v>16</v>
      </c>
      <c r="J212" s="104">
        <v>1</v>
      </c>
      <c r="K212" s="79"/>
      <c r="L212" s="106">
        <f t="shared" si="10"/>
        <v>0</v>
      </c>
    </row>
    <row r="213" spans="1:12" x14ac:dyDescent="0.35">
      <c r="A213" t="s">
        <v>14</v>
      </c>
      <c r="B213" s="30"/>
      <c r="C213" s="94" t="s">
        <v>107</v>
      </c>
      <c r="D213" s="95" t="s">
        <v>43</v>
      </c>
      <c r="E213" s="85">
        <v>5.4</v>
      </c>
      <c r="F213" s="83"/>
      <c r="G213" s="87">
        <f>F213*E213</f>
        <v>0</v>
      </c>
      <c r="H213" s="70" t="s">
        <v>108</v>
      </c>
      <c r="I213" s="37" t="s">
        <v>109</v>
      </c>
      <c r="J213" s="38">
        <v>0.8</v>
      </c>
      <c r="K213" s="38"/>
      <c r="L213" s="50">
        <f t="shared" si="10"/>
        <v>0</v>
      </c>
    </row>
    <row r="214" spans="1:12" x14ac:dyDescent="0.35">
      <c r="A214" t="s">
        <v>14</v>
      </c>
      <c r="B214" s="30"/>
      <c r="C214" s="94" t="s">
        <v>110</v>
      </c>
      <c r="D214" s="95" t="s">
        <v>43</v>
      </c>
      <c r="E214" s="85">
        <v>10.8</v>
      </c>
      <c r="F214" s="83"/>
      <c r="G214" s="87">
        <f>F214*E214</f>
        <v>0</v>
      </c>
      <c r="H214" s="70" t="s">
        <v>111</v>
      </c>
      <c r="I214" s="37" t="s">
        <v>109</v>
      </c>
      <c r="J214" s="38">
        <v>1.6</v>
      </c>
      <c r="K214" s="38"/>
      <c r="L214" s="50">
        <f t="shared" si="10"/>
        <v>0</v>
      </c>
    </row>
    <row r="215" spans="1:12" x14ac:dyDescent="0.35">
      <c r="A215" t="s">
        <v>14</v>
      </c>
      <c r="B215" s="30"/>
      <c r="C215" s="75"/>
      <c r="D215" s="40"/>
      <c r="E215" s="41"/>
      <c r="F215" s="81"/>
      <c r="G215" s="82"/>
      <c r="H215" s="70" t="s">
        <v>105</v>
      </c>
      <c r="I215" s="37" t="s">
        <v>16</v>
      </c>
      <c r="J215" s="104">
        <v>1</v>
      </c>
      <c r="K215" s="85"/>
      <c r="L215" s="106">
        <f t="shared" si="10"/>
        <v>0</v>
      </c>
    </row>
    <row r="216" spans="1:12" ht="15" thickBot="1" x14ac:dyDescent="0.4">
      <c r="A216" t="s">
        <v>14</v>
      </c>
      <c r="B216" s="30">
        <v>160</v>
      </c>
      <c r="C216" s="78"/>
      <c r="D216" s="37"/>
      <c r="E216" s="104"/>
      <c r="F216" s="81"/>
      <c r="G216" s="82"/>
      <c r="H216" s="70" t="s">
        <v>106</v>
      </c>
      <c r="I216" s="37" t="s">
        <v>16</v>
      </c>
      <c r="J216" s="104">
        <v>1</v>
      </c>
      <c r="K216" s="79"/>
      <c r="L216" s="106">
        <f t="shared" si="10"/>
        <v>0</v>
      </c>
    </row>
    <row r="217" spans="1:12" ht="15" thickBot="1" x14ac:dyDescent="0.4">
      <c r="B217" s="65"/>
      <c r="C217" s="58" t="s">
        <v>66</v>
      </c>
      <c r="D217" s="59"/>
      <c r="E217" s="59"/>
      <c r="F217" s="59"/>
      <c r="G217" s="60">
        <f>SUM(G198:G216)</f>
        <v>0</v>
      </c>
      <c r="H217" s="110" t="s">
        <v>66</v>
      </c>
      <c r="I217" s="62"/>
      <c r="J217" s="63"/>
      <c r="K217" s="111"/>
      <c r="L217" s="60">
        <f>SUM(L198:L216)</f>
        <v>0</v>
      </c>
    </row>
    <row r="218" spans="1:12" ht="15" thickBot="1" x14ac:dyDescent="0.4">
      <c r="B218" s="30">
        <v>161</v>
      </c>
      <c r="C218" s="27" t="s">
        <v>152</v>
      </c>
      <c r="D218" s="28"/>
      <c r="E218" s="28"/>
      <c r="F218" s="28"/>
      <c r="G218" s="28"/>
      <c r="H218" s="28"/>
      <c r="I218" s="28"/>
      <c r="J218" s="28"/>
      <c r="K218" s="28"/>
      <c r="L218" s="29"/>
    </row>
    <row r="219" spans="1:12" ht="30" x14ac:dyDescent="0.35">
      <c r="A219" t="s">
        <v>153</v>
      </c>
      <c r="B219" s="30">
        <v>162</v>
      </c>
      <c r="C219" s="75" t="s">
        <v>113</v>
      </c>
      <c r="D219" s="40" t="s">
        <v>18</v>
      </c>
      <c r="E219" s="41">
        <v>1</v>
      </c>
      <c r="F219" s="38"/>
      <c r="G219" s="82">
        <f>F219*E219</f>
        <v>0</v>
      </c>
      <c r="H219" s="70" t="s">
        <v>154</v>
      </c>
      <c r="I219" s="79" t="s">
        <v>18</v>
      </c>
      <c r="J219" s="104">
        <v>1</v>
      </c>
      <c r="K219" s="109"/>
      <c r="L219" s="106">
        <f t="shared" ref="L219:L248" si="12">K219*J219</f>
        <v>0</v>
      </c>
    </row>
    <row r="220" spans="1:12" ht="20" x14ac:dyDescent="0.35">
      <c r="A220" t="s">
        <v>153</v>
      </c>
      <c r="B220" s="30">
        <v>163</v>
      </c>
      <c r="C220" s="75" t="s">
        <v>127</v>
      </c>
      <c r="D220" s="40" t="s">
        <v>18</v>
      </c>
      <c r="E220" s="41">
        <v>2</v>
      </c>
      <c r="F220" s="38"/>
      <c r="G220" s="82">
        <f>F220*E220</f>
        <v>0</v>
      </c>
      <c r="H220" s="70" t="s">
        <v>155</v>
      </c>
      <c r="I220" s="79" t="s">
        <v>18</v>
      </c>
      <c r="J220" s="104">
        <v>2</v>
      </c>
      <c r="K220" s="109"/>
      <c r="L220" s="106">
        <f t="shared" si="12"/>
        <v>0</v>
      </c>
    </row>
    <row r="221" spans="1:12" ht="20" x14ac:dyDescent="0.35">
      <c r="A221" t="s">
        <v>153</v>
      </c>
      <c r="B221" s="30">
        <v>164</v>
      </c>
      <c r="C221" s="75" t="s">
        <v>115</v>
      </c>
      <c r="D221" s="40" t="s">
        <v>18</v>
      </c>
      <c r="E221" s="41">
        <v>35</v>
      </c>
      <c r="F221" s="38"/>
      <c r="G221" s="82">
        <f>F221*E221</f>
        <v>0</v>
      </c>
      <c r="H221" s="70" t="s">
        <v>142</v>
      </c>
      <c r="I221" s="37" t="s">
        <v>18</v>
      </c>
      <c r="J221" s="104">
        <v>33</v>
      </c>
      <c r="K221" s="106"/>
      <c r="L221" s="106">
        <f>K221*J221</f>
        <v>0</v>
      </c>
    </row>
    <row r="222" spans="1:12" ht="20" x14ac:dyDescent="0.35">
      <c r="A222" t="s">
        <v>153</v>
      </c>
      <c r="B222" s="30">
        <v>165</v>
      </c>
      <c r="C222" s="75"/>
      <c r="D222" s="40"/>
      <c r="E222" s="41"/>
      <c r="F222" s="38"/>
      <c r="G222" s="82"/>
      <c r="H222" s="70" t="s">
        <v>156</v>
      </c>
      <c r="I222" s="37" t="s">
        <v>18</v>
      </c>
      <c r="J222" s="104">
        <v>1</v>
      </c>
      <c r="K222" s="106"/>
      <c r="L222" s="106">
        <f t="shared" ref="L222:L229" si="13">K222*J222</f>
        <v>0</v>
      </c>
    </row>
    <row r="223" spans="1:12" ht="20" x14ac:dyDescent="0.35">
      <c r="A223" t="s">
        <v>153</v>
      </c>
      <c r="B223" s="30">
        <v>166</v>
      </c>
      <c r="C223" s="75"/>
      <c r="D223" s="40"/>
      <c r="E223" s="41"/>
      <c r="F223" s="38"/>
      <c r="G223" s="82"/>
      <c r="H223" s="70" t="s">
        <v>157</v>
      </c>
      <c r="I223" s="37" t="s">
        <v>18</v>
      </c>
      <c r="J223" s="104">
        <v>1</v>
      </c>
      <c r="K223" s="106"/>
      <c r="L223" s="106">
        <f t="shared" si="13"/>
        <v>0</v>
      </c>
    </row>
    <row r="224" spans="1:12" x14ac:dyDescent="0.35">
      <c r="A224" t="s">
        <v>153</v>
      </c>
      <c r="B224" s="30">
        <v>167</v>
      </c>
      <c r="C224" s="75" t="s">
        <v>130</v>
      </c>
      <c r="D224" s="40" t="s">
        <v>18</v>
      </c>
      <c r="E224" s="41">
        <v>33</v>
      </c>
      <c r="F224" s="38"/>
      <c r="G224" s="82">
        <f t="shared" ref="G224:G231" si="14">F224*E224</f>
        <v>0</v>
      </c>
      <c r="H224" s="70" t="s">
        <v>143</v>
      </c>
      <c r="I224" s="37" t="s">
        <v>18</v>
      </c>
      <c r="J224" s="104">
        <v>33</v>
      </c>
      <c r="K224" s="106"/>
      <c r="L224" s="106">
        <f t="shared" si="13"/>
        <v>0</v>
      </c>
    </row>
    <row r="225" spans="1:12" x14ac:dyDescent="0.35">
      <c r="A225" t="s">
        <v>153</v>
      </c>
      <c r="B225" s="30">
        <v>168</v>
      </c>
      <c r="C225" s="75" t="s">
        <v>130</v>
      </c>
      <c r="D225" s="40" t="s">
        <v>18</v>
      </c>
      <c r="E225" s="41">
        <v>1</v>
      </c>
      <c r="F225" s="38"/>
      <c r="G225" s="82">
        <f t="shared" si="14"/>
        <v>0</v>
      </c>
      <c r="H225" s="70" t="s">
        <v>158</v>
      </c>
      <c r="I225" s="37" t="s">
        <v>18</v>
      </c>
      <c r="J225" s="104">
        <v>1</v>
      </c>
      <c r="K225" s="106"/>
      <c r="L225" s="106">
        <f t="shared" si="13"/>
        <v>0</v>
      </c>
    </row>
    <row r="226" spans="1:12" ht="40" x14ac:dyDescent="0.35">
      <c r="A226" t="s">
        <v>153</v>
      </c>
      <c r="B226" s="30">
        <v>169</v>
      </c>
      <c r="C226" s="75" t="s">
        <v>75</v>
      </c>
      <c r="D226" s="40" t="s">
        <v>18</v>
      </c>
      <c r="E226" s="41">
        <v>19</v>
      </c>
      <c r="F226" s="38"/>
      <c r="G226" s="82">
        <f t="shared" si="14"/>
        <v>0</v>
      </c>
      <c r="H226" s="70" t="s">
        <v>144</v>
      </c>
      <c r="I226" s="37" t="s">
        <v>18</v>
      </c>
      <c r="J226" s="104">
        <v>19</v>
      </c>
      <c r="K226" s="106"/>
      <c r="L226" s="106">
        <f t="shared" si="13"/>
        <v>0</v>
      </c>
    </row>
    <row r="227" spans="1:12" ht="40" x14ac:dyDescent="0.35">
      <c r="A227" t="s">
        <v>153</v>
      </c>
      <c r="B227" s="30">
        <v>170</v>
      </c>
      <c r="C227" s="75" t="s">
        <v>75</v>
      </c>
      <c r="D227" s="40" t="s">
        <v>18</v>
      </c>
      <c r="E227" s="41">
        <v>14</v>
      </c>
      <c r="F227" s="38"/>
      <c r="G227" s="82">
        <f t="shared" si="14"/>
        <v>0</v>
      </c>
      <c r="H227" s="70" t="s">
        <v>132</v>
      </c>
      <c r="I227" s="37" t="s">
        <v>18</v>
      </c>
      <c r="J227" s="104">
        <v>14</v>
      </c>
      <c r="K227" s="106"/>
      <c r="L227" s="106">
        <f t="shared" si="13"/>
        <v>0</v>
      </c>
    </row>
    <row r="228" spans="1:12" x14ac:dyDescent="0.35">
      <c r="A228" t="s">
        <v>153</v>
      </c>
      <c r="B228" s="30">
        <v>171</v>
      </c>
      <c r="C228" s="75" t="s">
        <v>75</v>
      </c>
      <c r="D228" s="40" t="s">
        <v>18</v>
      </c>
      <c r="E228" s="41">
        <v>33</v>
      </c>
      <c r="F228" s="38"/>
      <c r="G228" s="82">
        <f t="shared" si="14"/>
        <v>0</v>
      </c>
      <c r="H228" s="70" t="s">
        <v>78</v>
      </c>
      <c r="I228" s="37" t="s">
        <v>18</v>
      </c>
      <c r="J228" s="104">
        <v>33</v>
      </c>
      <c r="K228" s="106"/>
      <c r="L228" s="106">
        <f t="shared" si="13"/>
        <v>0</v>
      </c>
    </row>
    <row r="229" spans="1:12" x14ac:dyDescent="0.35">
      <c r="A229" t="s">
        <v>153</v>
      </c>
      <c r="B229" s="30">
        <v>172</v>
      </c>
      <c r="C229" s="75" t="s">
        <v>81</v>
      </c>
      <c r="D229" s="40" t="s">
        <v>18</v>
      </c>
      <c r="E229" s="41">
        <v>33</v>
      </c>
      <c r="F229" s="38"/>
      <c r="G229" s="82">
        <f t="shared" si="14"/>
        <v>0</v>
      </c>
      <c r="H229" s="70" t="s">
        <v>82</v>
      </c>
      <c r="I229" s="37" t="s">
        <v>18</v>
      </c>
      <c r="J229" s="104">
        <v>33</v>
      </c>
      <c r="K229" s="106"/>
      <c r="L229" s="106">
        <f t="shared" si="13"/>
        <v>0</v>
      </c>
    </row>
    <row r="230" spans="1:12" ht="20" x14ac:dyDescent="0.35">
      <c r="A230" t="s">
        <v>153</v>
      </c>
      <c r="B230" s="30">
        <v>173</v>
      </c>
      <c r="C230" s="75" t="s">
        <v>159</v>
      </c>
      <c r="D230" s="40" t="s">
        <v>18</v>
      </c>
      <c r="E230" s="41">
        <v>1</v>
      </c>
      <c r="F230" s="38"/>
      <c r="G230" s="82">
        <f t="shared" si="14"/>
        <v>0</v>
      </c>
      <c r="H230" s="70" t="s">
        <v>160</v>
      </c>
      <c r="I230" s="37" t="s">
        <v>18</v>
      </c>
      <c r="J230" s="104">
        <v>1</v>
      </c>
      <c r="K230" s="109"/>
      <c r="L230" s="106">
        <f t="shared" si="12"/>
        <v>0</v>
      </c>
    </row>
    <row r="231" spans="1:12" ht="40" x14ac:dyDescent="0.35">
      <c r="A231" t="s">
        <v>153</v>
      </c>
      <c r="B231" s="30">
        <v>174</v>
      </c>
      <c r="C231" s="75" t="s">
        <v>134</v>
      </c>
      <c r="D231" s="40" t="s">
        <v>43</v>
      </c>
      <c r="E231" s="41">
        <f>34.5+12.2+1.8+5.2+5.6</f>
        <v>59.300000000000004</v>
      </c>
      <c r="F231" s="38"/>
      <c r="G231" s="82">
        <f t="shared" si="14"/>
        <v>0</v>
      </c>
      <c r="H231" s="70" t="s">
        <v>87</v>
      </c>
      <c r="I231" s="37" t="s">
        <v>50</v>
      </c>
      <c r="J231" s="104">
        <v>109.6</v>
      </c>
      <c r="K231" s="109"/>
      <c r="L231" s="106">
        <f t="shared" si="12"/>
        <v>0</v>
      </c>
    </row>
    <row r="232" spans="1:12" ht="40" x14ac:dyDescent="0.35">
      <c r="A232" t="s">
        <v>153</v>
      </c>
      <c r="B232" s="30">
        <v>175</v>
      </c>
      <c r="C232" s="75"/>
      <c r="D232" s="40"/>
      <c r="E232" s="41"/>
      <c r="F232" s="38"/>
      <c r="G232" s="82"/>
      <c r="H232" s="70" t="s">
        <v>88</v>
      </c>
      <c r="I232" s="37" t="s">
        <v>50</v>
      </c>
      <c r="J232" s="104">
        <v>31.1</v>
      </c>
      <c r="K232" s="109"/>
      <c r="L232" s="106">
        <f t="shared" si="12"/>
        <v>0</v>
      </c>
    </row>
    <row r="233" spans="1:12" ht="40" x14ac:dyDescent="0.35">
      <c r="A233" t="s">
        <v>153</v>
      </c>
      <c r="B233" s="30">
        <v>176</v>
      </c>
      <c r="C233" s="75"/>
      <c r="D233" s="40"/>
      <c r="E233" s="41"/>
      <c r="F233" s="38"/>
      <c r="G233" s="82"/>
      <c r="H233" s="70" t="s">
        <v>135</v>
      </c>
      <c r="I233" s="37" t="s">
        <v>50</v>
      </c>
      <c r="J233" s="104">
        <v>3.5</v>
      </c>
      <c r="K233" s="109"/>
      <c r="L233" s="106">
        <f t="shared" si="12"/>
        <v>0</v>
      </c>
    </row>
    <row r="234" spans="1:12" ht="40" x14ac:dyDescent="0.35">
      <c r="A234" t="s">
        <v>153</v>
      </c>
      <c r="B234" s="30">
        <v>177</v>
      </c>
      <c r="C234" s="75"/>
      <c r="D234" s="40"/>
      <c r="E234" s="41"/>
      <c r="F234" s="38"/>
      <c r="G234" s="82"/>
      <c r="H234" s="70" t="s">
        <v>161</v>
      </c>
      <c r="I234" s="37" t="s">
        <v>50</v>
      </c>
      <c r="J234" s="104">
        <v>8.1999999999999993</v>
      </c>
      <c r="K234" s="109"/>
      <c r="L234" s="106">
        <f t="shared" si="12"/>
        <v>0</v>
      </c>
    </row>
    <row r="235" spans="1:12" ht="40" x14ac:dyDescent="0.35">
      <c r="A235" t="s">
        <v>153</v>
      </c>
      <c r="B235" s="30">
        <v>178</v>
      </c>
      <c r="C235" s="75"/>
      <c r="D235" s="40"/>
      <c r="E235" s="41"/>
      <c r="F235" s="38"/>
      <c r="G235" s="82"/>
      <c r="H235" s="70" t="s">
        <v>162</v>
      </c>
      <c r="I235" s="37" t="s">
        <v>50</v>
      </c>
      <c r="J235" s="104">
        <v>7.1</v>
      </c>
      <c r="K235" s="109"/>
      <c r="L235" s="106">
        <f t="shared" si="12"/>
        <v>0</v>
      </c>
    </row>
    <row r="236" spans="1:12" ht="40" x14ac:dyDescent="0.35">
      <c r="A236" t="s">
        <v>153</v>
      </c>
      <c r="B236" s="30">
        <v>179</v>
      </c>
      <c r="C236" s="75" t="s">
        <v>134</v>
      </c>
      <c r="D236" s="40" t="s">
        <v>43</v>
      </c>
      <c r="E236" s="41">
        <f>20.8+9+11.2+12+5.6+0.8+0.5</f>
        <v>59.9</v>
      </c>
      <c r="F236" s="38"/>
      <c r="G236" s="82">
        <f>F236*E236</f>
        <v>0</v>
      </c>
      <c r="H236" s="70" t="s">
        <v>163</v>
      </c>
      <c r="I236" s="37" t="s">
        <v>50</v>
      </c>
      <c r="J236" s="104">
        <v>17.3</v>
      </c>
      <c r="K236" s="109"/>
      <c r="L236" s="106">
        <f t="shared" si="12"/>
        <v>0</v>
      </c>
    </row>
    <row r="237" spans="1:12" ht="40" x14ac:dyDescent="0.35">
      <c r="A237" t="s">
        <v>153</v>
      </c>
      <c r="B237" s="30">
        <v>180</v>
      </c>
      <c r="C237" s="75"/>
      <c r="D237" s="40"/>
      <c r="E237" s="41"/>
      <c r="F237" s="38"/>
      <c r="G237" s="82"/>
      <c r="H237" s="70" t="s">
        <v>164</v>
      </c>
      <c r="I237" s="37" t="s">
        <v>50</v>
      </c>
      <c r="J237" s="104">
        <v>6.9</v>
      </c>
      <c r="K237" s="109"/>
      <c r="L237" s="106">
        <f t="shared" si="12"/>
        <v>0</v>
      </c>
    </row>
    <row r="238" spans="1:12" ht="40" x14ac:dyDescent="0.35">
      <c r="A238" t="s">
        <v>153</v>
      </c>
      <c r="B238" s="30">
        <v>181</v>
      </c>
      <c r="C238" s="75"/>
      <c r="D238" s="40"/>
      <c r="E238" s="41"/>
      <c r="F238" s="38"/>
      <c r="G238" s="82"/>
      <c r="H238" s="70" t="s">
        <v>165</v>
      </c>
      <c r="I238" s="37" t="s">
        <v>50</v>
      </c>
      <c r="J238" s="104">
        <v>8</v>
      </c>
      <c r="K238" s="109"/>
      <c r="L238" s="106">
        <f t="shared" si="12"/>
        <v>0</v>
      </c>
    </row>
    <row r="239" spans="1:12" ht="40" x14ac:dyDescent="0.35">
      <c r="A239" t="s">
        <v>153</v>
      </c>
      <c r="B239" s="30">
        <v>182</v>
      </c>
      <c r="C239" s="75"/>
      <c r="D239" s="40"/>
      <c r="E239" s="41"/>
      <c r="F239" s="38"/>
      <c r="G239" s="82"/>
      <c r="H239" s="70" t="s">
        <v>166</v>
      </c>
      <c r="I239" s="37" t="s">
        <v>50</v>
      </c>
      <c r="J239" s="104">
        <v>8</v>
      </c>
      <c r="K239" s="109"/>
      <c r="L239" s="106">
        <f t="shared" si="12"/>
        <v>0</v>
      </c>
    </row>
    <row r="240" spans="1:12" ht="40" x14ac:dyDescent="0.35">
      <c r="A240" t="s">
        <v>153</v>
      </c>
      <c r="B240" s="30">
        <v>183</v>
      </c>
      <c r="C240" s="75"/>
      <c r="D240" s="40"/>
      <c r="E240" s="41"/>
      <c r="F240" s="38"/>
      <c r="G240" s="82"/>
      <c r="H240" s="70" t="s">
        <v>167</v>
      </c>
      <c r="I240" s="37" t="s">
        <v>50</v>
      </c>
      <c r="J240" s="104">
        <v>3.5</v>
      </c>
      <c r="K240" s="109"/>
      <c r="L240" s="106">
        <f t="shared" si="12"/>
        <v>0</v>
      </c>
    </row>
    <row r="241" spans="1:14" ht="40" x14ac:dyDescent="0.35">
      <c r="A241" t="s">
        <v>153</v>
      </c>
      <c r="B241" s="30">
        <v>184</v>
      </c>
      <c r="C241" s="75"/>
      <c r="D241" s="40"/>
      <c r="E241" s="41"/>
      <c r="F241" s="38"/>
      <c r="G241" s="82"/>
      <c r="H241" s="70" t="s">
        <v>168</v>
      </c>
      <c r="I241" s="37" t="s">
        <v>50</v>
      </c>
      <c r="J241" s="104">
        <v>0.4</v>
      </c>
      <c r="K241" s="109"/>
      <c r="L241" s="106">
        <f t="shared" si="12"/>
        <v>0</v>
      </c>
    </row>
    <row r="242" spans="1:14" ht="40" x14ac:dyDescent="0.35">
      <c r="A242" t="s">
        <v>153</v>
      </c>
      <c r="B242" s="30">
        <v>185</v>
      </c>
      <c r="C242" s="75"/>
      <c r="D242" s="40"/>
      <c r="E242" s="41"/>
      <c r="F242" s="38"/>
      <c r="G242" s="82"/>
      <c r="H242" s="70" t="s">
        <v>169</v>
      </c>
      <c r="I242" s="37" t="s">
        <v>50</v>
      </c>
      <c r="J242" s="104">
        <v>0.2</v>
      </c>
      <c r="K242" s="109"/>
      <c r="L242" s="106">
        <f t="shared" si="12"/>
        <v>0</v>
      </c>
    </row>
    <row r="243" spans="1:14" x14ac:dyDescent="0.35">
      <c r="A243" t="s">
        <v>153</v>
      </c>
      <c r="B243" s="30">
        <v>186</v>
      </c>
      <c r="C243" s="75"/>
      <c r="D243" s="40"/>
      <c r="E243" s="41"/>
      <c r="F243" s="38"/>
      <c r="G243" s="82"/>
      <c r="H243" s="70" t="s">
        <v>95</v>
      </c>
      <c r="I243" s="37" t="s">
        <v>16</v>
      </c>
      <c r="J243" s="104">
        <v>1</v>
      </c>
      <c r="K243" s="109"/>
      <c r="L243" s="106">
        <f t="shared" si="12"/>
        <v>0</v>
      </c>
    </row>
    <row r="244" spans="1:14" x14ac:dyDescent="0.35">
      <c r="A244" t="s">
        <v>153</v>
      </c>
      <c r="B244" s="30">
        <v>187</v>
      </c>
      <c r="C244" s="78"/>
      <c r="D244" s="79"/>
      <c r="E244" s="80"/>
      <c r="F244" s="42"/>
      <c r="G244" s="82"/>
      <c r="H244" s="70" t="s">
        <v>97</v>
      </c>
      <c r="I244" s="37" t="s">
        <v>16</v>
      </c>
      <c r="J244" s="104">
        <v>1</v>
      </c>
      <c r="K244" s="79"/>
      <c r="L244" s="106">
        <f t="shared" si="12"/>
        <v>0</v>
      </c>
    </row>
    <row r="245" spans="1:14" ht="30" x14ac:dyDescent="0.35">
      <c r="A245" t="s">
        <v>153</v>
      </c>
      <c r="B245" s="30">
        <v>188</v>
      </c>
      <c r="C245" s="78" t="s">
        <v>102</v>
      </c>
      <c r="D245" s="79" t="s">
        <v>43</v>
      </c>
      <c r="E245" s="80">
        <f>125+2.3</f>
        <v>127.3</v>
      </c>
      <c r="F245" s="42"/>
      <c r="G245" s="82">
        <f>F245*E245</f>
        <v>0</v>
      </c>
      <c r="H245" s="70" t="s">
        <v>103</v>
      </c>
      <c r="I245" s="37" t="s">
        <v>43</v>
      </c>
      <c r="J245" s="104">
        <v>125</v>
      </c>
      <c r="K245" s="79"/>
      <c r="L245" s="106">
        <f t="shared" si="12"/>
        <v>0</v>
      </c>
    </row>
    <row r="246" spans="1:14" ht="20" x14ac:dyDescent="0.35">
      <c r="A246" t="s">
        <v>153</v>
      </c>
      <c r="B246" s="30"/>
      <c r="C246" s="78"/>
      <c r="D246" s="79"/>
      <c r="E246" s="80"/>
      <c r="F246" s="42"/>
      <c r="G246" s="82"/>
      <c r="H246" s="70" t="s">
        <v>170</v>
      </c>
      <c r="I246" s="37" t="s">
        <v>43</v>
      </c>
      <c r="J246" s="104">
        <v>2.2999999999999998</v>
      </c>
      <c r="K246" s="79"/>
      <c r="L246" s="106">
        <f t="shared" si="12"/>
        <v>0</v>
      </c>
    </row>
    <row r="247" spans="1:14" x14ac:dyDescent="0.35">
      <c r="A247" t="s">
        <v>153</v>
      </c>
      <c r="B247" s="30">
        <v>189</v>
      </c>
      <c r="C247" s="75"/>
      <c r="D247" s="40"/>
      <c r="E247" s="41"/>
      <c r="F247" s="81"/>
      <c r="G247" s="82"/>
      <c r="H247" s="70" t="s">
        <v>104</v>
      </c>
      <c r="I247" s="37" t="s">
        <v>16</v>
      </c>
      <c r="J247" s="104">
        <v>1</v>
      </c>
      <c r="K247" s="79"/>
      <c r="L247" s="106">
        <f t="shared" si="12"/>
        <v>0</v>
      </c>
    </row>
    <row r="248" spans="1:14" ht="15" thickBot="1" x14ac:dyDescent="0.4">
      <c r="A248" t="s">
        <v>153</v>
      </c>
      <c r="B248" s="30">
        <v>190</v>
      </c>
      <c r="C248" s="78"/>
      <c r="D248" s="37"/>
      <c r="E248" s="104"/>
      <c r="F248" s="81"/>
      <c r="G248" s="82"/>
      <c r="H248" s="70" t="s">
        <v>106</v>
      </c>
      <c r="I248" s="37" t="s">
        <v>16</v>
      </c>
      <c r="J248" s="104">
        <v>1</v>
      </c>
      <c r="K248" s="79"/>
      <c r="L248" s="106">
        <f t="shared" si="12"/>
        <v>0</v>
      </c>
    </row>
    <row r="249" spans="1:14" ht="15" thickBot="1" x14ac:dyDescent="0.4">
      <c r="B249" s="65"/>
      <c r="C249" s="58" t="s">
        <v>66</v>
      </c>
      <c r="D249" s="59"/>
      <c r="E249" s="59"/>
      <c r="F249" s="59"/>
      <c r="G249" s="60">
        <f>SUM(G219:G248)</f>
        <v>0</v>
      </c>
      <c r="H249" s="110" t="s">
        <v>66</v>
      </c>
      <c r="I249" s="62"/>
      <c r="J249" s="63"/>
      <c r="K249" s="111"/>
      <c r="L249" s="60">
        <f>SUM(L219:L248)</f>
        <v>0</v>
      </c>
      <c r="N249" s="49"/>
    </row>
    <row r="250" spans="1:14" ht="15" thickBot="1" x14ac:dyDescent="0.4">
      <c r="B250" s="30">
        <v>191</v>
      </c>
      <c r="C250" s="27" t="s">
        <v>171</v>
      </c>
      <c r="D250" s="28"/>
      <c r="E250" s="28"/>
      <c r="F250" s="28"/>
      <c r="G250" s="28"/>
      <c r="H250" s="28"/>
      <c r="I250" s="28"/>
      <c r="J250" s="28"/>
      <c r="K250" s="28"/>
      <c r="L250" s="29"/>
    </row>
    <row r="251" spans="1:14" ht="30" x14ac:dyDescent="0.35">
      <c r="A251" t="s">
        <v>14</v>
      </c>
      <c r="B251" s="30">
        <v>192</v>
      </c>
      <c r="C251" s="75" t="s">
        <v>113</v>
      </c>
      <c r="D251" s="40" t="s">
        <v>18</v>
      </c>
      <c r="E251" s="41">
        <v>1</v>
      </c>
      <c r="F251" s="38"/>
      <c r="G251" s="82">
        <f>F251*E251</f>
        <v>0</v>
      </c>
      <c r="H251" s="70" t="s">
        <v>172</v>
      </c>
      <c r="I251" s="79" t="s">
        <v>18</v>
      </c>
      <c r="J251" s="104">
        <v>1</v>
      </c>
      <c r="K251" s="109"/>
      <c r="L251" s="106">
        <f t="shared" ref="L251:L262" si="15">K251*J251</f>
        <v>0</v>
      </c>
    </row>
    <row r="252" spans="1:14" ht="20" x14ac:dyDescent="0.35">
      <c r="A252" t="s">
        <v>14</v>
      </c>
      <c r="B252" s="30">
        <v>193</v>
      </c>
      <c r="C252" s="75" t="s">
        <v>127</v>
      </c>
      <c r="D252" s="40" t="s">
        <v>18</v>
      </c>
      <c r="E252" s="41">
        <v>2</v>
      </c>
      <c r="F252" s="38"/>
      <c r="G252" s="82">
        <f>F252*E252</f>
        <v>0</v>
      </c>
      <c r="H252" s="70" t="s">
        <v>141</v>
      </c>
      <c r="I252" s="79" t="s">
        <v>18</v>
      </c>
      <c r="J252" s="104">
        <v>2</v>
      </c>
      <c r="K252" s="109"/>
      <c r="L252" s="106">
        <f t="shared" si="15"/>
        <v>0</v>
      </c>
    </row>
    <row r="253" spans="1:14" ht="20" x14ac:dyDescent="0.35">
      <c r="A253" t="s">
        <v>14</v>
      </c>
      <c r="B253" s="30">
        <v>194</v>
      </c>
      <c r="C253" s="75" t="s">
        <v>115</v>
      </c>
      <c r="D253" s="40" t="s">
        <v>18</v>
      </c>
      <c r="E253" s="41">
        <v>1</v>
      </c>
      <c r="F253" s="38"/>
      <c r="G253" s="82">
        <f t="shared" ref="G253:G260" si="16">F253*E253</f>
        <v>0</v>
      </c>
      <c r="H253" s="70" t="s">
        <v>142</v>
      </c>
      <c r="I253" s="37" t="s">
        <v>18</v>
      </c>
      <c r="J253" s="104">
        <v>1</v>
      </c>
      <c r="K253" s="109"/>
      <c r="L253" s="106">
        <f t="shared" si="15"/>
        <v>0</v>
      </c>
    </row>
    <row r="254" spans="1:14" x14ac:dyDescent="0.35">
      <c r="A254" t="s">
        <v>14</v>
      </c>
      <c r="B254" s="30">
        <v>195</v>
      </c>
      <c r="C254" s="75" t="s">
        <v>130</v>
      </c>
      <c r="D254" s="40" t="s">
        <v>18</v>
      </c>
      <c r="E254" s="41">
        <v>1</v>
      </c>
      <c r="F254" s="38"/>
      <c r="G254" s="82">
        <f t="shared" si="16"/>
        <v>0</v>
      </c>
      <c r="H254" s="70" t="s">
        <v>143</v>
      </c>
      <c r="I254" s="37" t="s">
        <v>18</v>
      </c>
      <c r="J254" s="104">
        <v>1</v>
      </c>
      <c r="K254" s="109"/>
      <c r="L254" s="106">
        <f t="shared" si="15"/>
        <v>0</v>
      </c>
    </row>
    <row r="255" spans="1:14" ht="40" x14ac:dyDescent="0.35">
      <c r="A255" t="s">
        <v>14</v>
      </c>
      <c r="B255" s="30">
        <v>196</v>
      </c>
      <c r="C255" s="75" t="s">
        <v>75</v>
      </c>
      <c r="D255" s="40" t="s">
        <v>18</v>
      </c>
      <c r="E255" s="41">
        <v>1</v>
      </c>
      <c r="F255" s="38"/>
      <c r="G255" s="82">
        <f t="shared" si="16"/>
        <v>0</v>
      </c>
      <c r="H255" s="70" t="s">
        <v>144</v>
      </c>
      <c r="I255" s="37" t="s">
        <v>18</v>
      </c>
      <c r="J255" s="104">
        <v>1</v>
      </c>
      <c r="K255" s="109"/>
      <c r="L255" s="106">
        <f t="shared" si="15"/>
        <v>0</v>
      </c>
    </row>
    <row r="256" spans="1:14" x14ac:dyDescent="0.35">
      <c r="A256" t="s">
        <v>14</v>
      </c>
      <c r="B256" s="30">
        <v>197</v>
      </c>
      <c r="C256" s="75" t="s">
        <v>75</v>
      </c>
      <c r="D256" s="40" t="s">
        <v>18</v>
      </c>
      <c r="E256" s="41">
        <v>1</v>
      </c>
      <c r="F256" s="38"/>
      <c r="G256" s="82">
        <f t="shared" si="16"/>
        <v>0</v>
      </c>
      <c r="H256" s="70" t="s">
        <v>78</v>
      </c>
      <c r="I256" s="37" t="s">
        <v>18</v>
      </c>
      <c r="J256" s="104">
        <v>1</v>
      </c>
      <c r="K256" s="109"/>
      <c r="L256" s="106">
        <f t="shared" si="15"/>
        <v>0</v>
      </c>
    </row>
    <row r="257" spans="1:12" x14ac:dyDescent="0.35">
      <c r="A257" t="s">
        <v>14</v>
      </c>
      <c r="B257" s="30">
        <v>198</v>
      </c>
      <c r="C257" s="75" t="s">
        <v>81</v>
      </c>
      <c r="D257" s="40" t="s">
        <v>18</v>
      </c>
      <c r="E257" s="41">
        <v>1</v>
      </c>
      <c r="F257" s="38"/>
      <c r="G257" s="82">
        <f t="shared" si="16"/>
        <v>0</v>
      </c>
      <c r="H257" s="70" t="s">
        <v>121</v>
      </c>
      <c r="I257" s="37" t="s">
        <v>18</v>
      </c>
      <c r="J257" s="104">
        <v>1</v>
      </c>
      <c r="K257" s="109"/>
      <c r="L257" s="106">
        <v>190</v>
      </c>
    </row>
    <row r="258" spans="1:12" ht="40" x14ac:dyDescent="0.35">
      <c r="A258" t="s">
        <v>14</v>
      </c>
      <c r="B258" s="30">
        <v>199</v>
      </c>
      <c r="C258" s="75" t="s">
        <v>134</v>
      </c>
      <c r="D258" s="40" t="s">
        <v>43</v>
      </c>
      <c r="E258" s="104">
        <v>2</v>
      </c>
      <c r="F258" s="38"/>
      <c r="G258" s="82">
        <f t="shared" si="16"/>
        <v>0</v>
      </c>
      <c r="H258" s="70" t="s">
        <v>87</v>
      </c>
      <c r="I258" s="37" t="s">
        <v>50</v>
      </c>
      <c r="J258" s="104">
        <v>6.4</v>
      </c>
      <c r="K258" s="109"/>
      <c r="L258" s="106">
        <f t="shared" si="15"/>
        <v>0</v>
      </c>
    </row>
    <row r="259" spans="1:12" x14ac:dyDescent="0.35">
      <c r="A259" t="s">
        <v>14</v>
      </c>
      <c r="B259" s="30">
        <v>200</v>
      </c>
      <c r="C259" s="78"/>
      <c r="D259" s="79"/>
      <c r="E259" s="80"/>
      <c r="F259" s="42"/>
      <c r="G259" s="82"/>
      <c r="H259" s="70" t="s">
        <v>95</v>
      </c>
      <c r="I259" s="37" t="s">
        <v>16</v>
      </c>
      <c r="J259" s="104">
        <v>1</v>
      </c>
      <c r="K259" s="79"/>
      <c r="L259" s="106">
        <f t="shared" si="15"/>
        <v>0</v>
      </c>
    </row>
    <row r="260" spans="1:12" ht="30" x14ac:dyDescent="0.35">
      <c r="A260" t="s">
        <v>14</v>
      </c>
      <c r="B260" s="30">
        <v>201</v>
      </c>
      <c r="C260" s="78" t="s">
        <v>102</v>
      </c>
      <c r="D260" s="79" t="s">
        <v>43</v>
      </c>
      <c r="E260" s="80">
        <v>1.7</v>
      </c>
      <c r="F260" s="42"/>
      <c r="G260" s="82">
        <f t="shared" si="16"/>
        <v>0</v>
      </c>
      <c r="H260" s="70" t="s">
        <v>103</v>
      </c>
      <c r="I260" s="37" t="s">
        <v>43</v>
      </c>
      <c r="J260" s="104">
        <v>1.7</v>
      </c>
      <c r="K260" s="79"/>
      <c r="L260" s="106">
        <f t="shared" si="15"/>
        <v>0</v>
      </c>
    </row>
    <row r="261" spans="1:12" x14ac:dyDescent="0.35">
      <c r="A261" t="s">
        <v>14</v>
      </c>
      <c r="B261" s="30">
        <v>202</v>
      </c>
      <c r="C261" s="75"/>
      <c r="D261" s="40"/>
      <c r="E261" s="41"/>
      <c r="F261" s="81"/>
      <c r="G261" s="82"/>
      <c r="H261" s="70" t="s">
        <v>104</v>
      </c>
      <c r="I261" s="37" t="s">
        <v>16</v>
      </c>
      <c r="J261" s="104">
        <v>1</v>
      </c>
      <c r="K261" s="79"/>
      <c r="L261" s="106">
        <f t="shared" si="15"/>
        <v>0</v>
      </c>
    </row>
    <row r="262" spans="1:12" ht="15" thickBot="1" x14ac:dyDescent="0.4">
      <c r="A262" t="s">
        <v>14</v>
      </c>
      <c r="B262" s="30">
        <v>203</v>
      </c>
      <c r="C262" s="78"/>
      <c r="D262" s="37"/>
      <c r="E262" s="104"/>
      <c r="F262" s="81"/>
      <c r="G262" s="82"/>
      <c r="H262" s="70" t="s">
        <v>106</v>
      </c>
      <c r="I262" s="37" t="s">
        <v>16</v>
      </c>
      <c r="J262" s="104">
        <v>1</v>
      </c>
      <c r="K262" s="79"/>
      <c r="L262" s="106">
        <f t="shared" si="15"/>
        <v>0</v>
      </c>
    </row>
    <row r="263" spans="1:12" ht="15" thickBot="1" x14ac:dyDescent="0.4">
      <c r="B263" s="65"/>
      <c r="C263" s="58" t="s">
        <v>66</v>
      </c>
      <c r="D263" s="59"/>
      <c r="E263" s="59"/>
      <c r="F263" s="59"/>
      <c r="G263" s="60">
        <f>SUM(G251:G262)</f>
        <v>0</v>
      </c>
      <c r="H263" s="110" t="s">
        <v>66</v>
      </c>
      <c r="I263" s="62"/>
      <c r="J263" s="63"/>
      <c r="K263" s="111"/>
      <c r="L263" s="60">
        <f>SUM(L251:L262)</f>
        <v>190</v>
      </c>
    </row>
    <row r="264" spans="1:12" ht="15" thickBot="1" x14ac:dyDescent="0.4">
      <c r="B264" s="30">
        <v>204</v>
      </c>
      <c r="C264" s="27" t="s">
        <v>173</v>
      </c>
      <c r="D264" s="28"/>
      <c r="E264" s="28"/>
      <c r="F264" s="28"/>
      <c r="G264" s="28"/>
      <c r="H264" s="28"/>
      <c r="I264" s="28"/>
      <c r="J264" s="28"/>
      <c r="K264" s="28"/>
      <c r="L264" s="29"/>
    </row>
    <row r="265" spans="1:12" ht="30" x14ac:dyDescent="0.35">
      <c r="A265" t="s">
        <v>14</v>
      </c>
      <c r="B265" s="30">
        <v>205</v>
      </c>
      <c r="C265" s="75" t="s">
        <v>113</v>
      </c>
      <c r="D265" s="40" t="s">
        <v>18</v>
      </c>
      <c r="E265" s="41">
        <v>1</v>
      </c>
      <c r="F265" s="38"/>
      <c r="G265" s="82">
        <f>F265*E265</f>
        <v>0</v>
      </c>
      <c r="H265" s="70" t="s">
        <v>174</v>
      </c>
      <c r="I265" s="79" t="s">
        <v>18</v>
      </c>
      <c r="J265" s="104">
        <v>1</v>
      </c>
      <c r="K265" s="109"/>
      <c r="L265" s="106">
        <f t="shared" ref="L265:L278" si="17">K265*J265</f>
        <v>0</v>
      </c>
    </row>
    <row r="266" spans="1:12" ht="20" x14ac:dyDescent="0.35">
      <c r="A266" t="s">
        <v>14</v>
      </c>
      <c r="B266" s="30">
        <v>206</v>
      </c>
      <c r="C266" s="75" t="s">
        <v>127</v>
      </c>
      <c r="D266" s="40" t="s">
        <v>18</v>
      </c>
      <c r="E266" s="41">
        <v>2</v>
      </c>
      <c r="F266" s="38"/>
      <c r="G266" s="82">
        <f t="shared" ref="G266:G275" si="18">F266*E266</f>
        <v>0</v>
      </c>
      <c r="H266" s="70" t="s">
        <v>128</v>
      </c>
      <c r="I266" s="79" t="s">
        <v>18</v>
      </c>
      <c r="J266" s="104">
        <v>2</v>
      </c>
      <c r="K266" s="109"/>
      <c r="L266" s="106">
        <f t="shared" si="17"/>
        <v>0</v>
      </c>
    </row>
    <row r="267" spans="1:12" ht="20" x14ac:dyDescent="0.35">
      <c r="A267" t="s">
        <v>14</v>
      </c>
      <c r="B267" s="30">
        <v>207</v>
      </c>
      <c r="C267" s="75" t="s">
        <v>115</v>
      </c>
      <c r="D267" s="40" t="s">
        <v>18</v>
      </c>
      <c r="E267" s="41">
        <v>1</v>
      </c>
      <c r="F267" s="38"/>
      <c r="G267" s="82">
        <f t="shared" si="18"/>
        <v>0</v>
      </c>
      <c r="H267" s="70" t="s">
        <v>175</v>
      </c>
      <c r="I267" s="37" t="s">
        <v>18</v>
      </c>
      <c r="J267" s="104">
        <v>1</v>
      </c>
      <c r="K267" s="109"/>
      <c r="L267" s="106">
        <f t="shared" si="17"/>
        <v>0</v>
      </c>
    </row>
    <row r="268" spans="1:12" x14ac:dyDescent="0.35">
      <c r="A268" t="s">
        <v>14</v>
      </c>
      <c r="B268" s="30">
        <v>208</v>
      </c>
      <c r="C268" s="75" t="s">
        <v>130</v>
      </c>
      <c r="D268" s="40" t="s">
        <v>18</v>
      </c>
      <c r="E268" s="41">
        <v>1</v>
      </c>
      <c r="F268" s="38"/>
      <c r="G268" s="82">
        <f t="shared" si="18"/>
        <v>0</v>
      </c>
      <c r="H268" s="70" t="s">
        <v>176</v>
      </c>
      <c r="I268" s="37" t="s">
        <v>18</v>
      </c>
      <c r="J268" s="104">
        <v>1</v>
      </c>
      <c r="K268" s="109"/>
      <c r="L268" s="106">
        <f t="shared" si="17"/>
        <v>0</v>
      </c>
    </row>
    <row r="269" spans="1:12" ht="40" x14ac:dyDescent="0.35">
      <c r="A269" t="s">
        <v>14</v>
      </c>
      <c r="B269" s="30">
        <v>209</v>
      </c>
      <c r="C269" s="75" t="s">
        <v>75</v>
      </c>
      <c r="D269" s="40" t="s">
        <v>18</v>
      </c>
      <c r="E269" s="41">
        <v>1</v>
      </c>
      <c r="F269" s="38"/>
      <c r="G269" s="82">
        <f t="shared" si="18"/>
        <v>0</v>
      </c>
      <c r="H269" s="70" t="s">
        <v>177</v>
      </c>
      <c r="I269" s="37" t="s">
        <v>18</v>
      </c>
      <c r="J269" s="104">
        <v>1</v>
      </c>
      <c r="K269" s="109"/>
      <c r="L269" s="106">
        <f t="shared" si="17"/>
        <v>0</v>
      </c>
    </row>
    <row r="270" spans="1:12" ht="21.5" customHeight="1" x14ac:dyDescent="0.35">
      <c r="A270" t="s">
        <v>14</v>
      </c>
      <c r="B270" s="30">
        <v>210</v>
      </c>
      <c r="C270" s="75" t="s">
        <v>75</v>
      </c>
      <c r="D270" s="40" t="s">
        <v>18</v>
      </c>
      <c r="E270" s="41">
        <v>3</v>
      </c>
      <c r="F270" s="38"/>
      <c r="G270" s="82">
        <f t="shared" si="18"/>
        <v>0</v>
      </c>
      <c r="H270" s="70" t="s">
        <v>178</v>
      </c>
      <c r="I270" s="37" t="s">
        <v>18</v>
      </c>
      <c r="J270" s="104">
        <v>3</v>
      </c>
      <c r="K270" s="109"/>
      <c r="L270" s="106">
        <f t="shared" si="17"/>
        <v>0</v>
      </c>
    </row>
    <row r="271" spans="1:12" x14ac:dyDescent="0.35">
      <c r="A271" t="s">
        <v>14</v>
      </c>
      <c r="B271" s="30">
        <v>211</v>
      </c>
      <c r="C271" s="75" t="s">
        <v>81</v>
      </c>
      <c r="D271" s="40" t="s">
        <v>18</v>
      </c>
      <c r="E271" s="41">
        <v>3</v>
      </c>
      <c r="F271" s="38"/>
      <c r="G271" s="82">
        <f t="shared" si="18"/>
        <v>0</v>
      </c>
      <c r="H271" s="70" t="s">
        <v>83</v>
      </c>
      <c r="I271" s="37" t="s">
        <v>18</v>
      </c>
      <c r="J271" s="104">
        <v>3</v>
      </c>
      <c r="K271" s="109"/>
      <c r="L271" s="106">
        <f t="shared" si="17"/>
        <v>0</v>
      </c>
    </row>
    <row r="272" spans="1:12" ht="40" x14ac:dyDescent="0.35">
      <c r="A272" t="s">
        <v>14</v>
      </c>
      <c r="B272" s="30">
        <v>212</v>
      </c>
      <c r="C272" s="75" t="s">
        <v>134</v>
      </c>
      <c r="D272" s="40" t="s">
        <v>43</v>
      </c>
      <c r="E272" s="104">
        <v>3</v>
      </c>
      <c r="F272" s="38"/>
      <c r="G272" s="82">
        <f t="shared" si="18"/>
        <v>0</v>
      </c>
      <c r="H272" s="70" t="s">
        <v>161</v>
      </c>
      <c r="I272" s="37" t="s">
        <v>50</v>
      </c>
      <c r="J272" s="104">
        <v>4.7</v>
      </c>
      <c r="K272" s="109"/>
      <c r="L272" s="106">
        <f t="shared" si="17"/>
        <v>0</v>
      </c>
    </row>
    <row r="273" spans="1:13" x14ac:dyDescent="0.35">
      <c r="A273" t="s">
        <v>14</v>
      </c>
      <c r="B273" s="30">
        <v>213</v>
      </c>
      <c r="C273" s="78"/>
      <c r="D273" s="79"/>
      <c r="E273" s="80"/>
      <c r="F273" s="42"/>
      <c r="G273" s="82">
        <f t="shared" si="18"/>
        <v>0</v>
      </c>
      <c r="H273" s="70" t="s">
        <v>95</v>
      </c>
      <c r="I273" s="37" t="s">
        <v>16</v>
      </c>
      <c r="J273" s="104">
        <v>1</v>
      </c>
      <c r="K273" s="79"/>
      <c r="L273" s="106">
        <f t="shared" si="17"/>
        <v>0</v>
      </c>
    </row>
    <row r="274" spans="1:13" ht="30" x14ac:dyDescent="0.35">
      <c r="A274" t="s">
        <v>14</v>
      </c>
      <c r="B274" s="30">
        <v>214</v>
      </c>
      <c r="C274" s="78" t="s">
        <v>102</v>
      </c>
      <c r="D274" s="79" t="s">
        <v>43</v>
      </c>
      <c r="E274" s="80">
        <v>2.4</v>
      </c>
      <c r="F274" s="42"/>
      <c r="G274" s="82">
        <f t="shared" si="18"/>
        <v>0</v>
      </c>
      <c r="H274" s="70" t="s">
        <v>103</v>
      </c>
      <c r="I274" s="37" t="s">
        <v>43</v>
      </c>
      <c r="J274" s="104">
        <v>2.4</v>
      </c>
      <c r="K274" s="79"/>
      <c r="L274" s="106">
        <f t="shared" si="17"/>
        <v>0</v>
      </c>
    </row>
    <row r="275" spans="1:13" x14ac:dyDescent="0.35">
      <c r="A275" t="s">
        <v>14</v>
      </c>
      <c r="B275" s="30">
        <v>215</v>
      </c>
      <c r="C275" s="75"/>
      <c r="D275" s="40"/>
      <c r="E275" s="41"/>
      <c r="F275" s="81"/>
      <c r="G275" s="82">
        <f t="shared" si="18"/>
        <v>0</v>
      </c>
      <c r="H275" s="70" t="s">
        <v>104</v>
      </c>
      <c r="I275" s="37" t="s">
        <v>16</v>
      </c>
      <c r="J275" s="104">
        <v>1</v>
      </c>
      <c r="K275" s="79"/>
      <c r="L275" s="106">
        <f t="shared" si="17"/>
        <v>0</v>
      </c>
    </row>
    <row r="276" spans="1:13" x14ac:dyDescent="0.35">
      <c r="A276" t="s">
        <v>14</v>
      </c>
      <c r="B276" s="30"/>
      <c r="C276" s="75"/>
      <c r="D276" s="40"/>
      <c r="E276" s="41"/>
      <c r="F276" s="81"/>
      <c r="G276" s="82"/>
      <c r="H276" s="70" t="s">
        <v>179</v>
      </c>
      <c r="I276" s="37" t="s">
        <v>16</v>
      </c>
      <c r="J276" s="104">
        <v>1</v>
      </c>
      <c r="K276" s="85"/>
      <c r="L276" s="106">
        <f t="shared" si="17"/>
        <v>0</v>
      </c>
    </row>
    <row r="277" spans="1:13" x14ac:dyDescent="0.35">
      <c r="A277" t="s">
        <v>14</v>
      </c>
      <c r="B277" s="30">
        <v>216</v>
      </c>
      <c r="C277" s="75"/>
      <c r="D277" s="40"/>
      <c r="E277" s="41"/>
      <c r="F277" s="81"/>
      <c r="G277" s="82"/>
      <c r="H277" s="113" t="s">
        <v>180</v>
      </c>
      <c r="I277" s="37" t="s">
        <v>16</v>
      </c>
      <c r="J277" s="104">
        <v>1</v>
      </c>
      <c r="K277" s="79"/>
      <c r="L277" s="106">
        <f t="shared" si="17"/>
        <v>0</v>
      </c>
      <c r="M277" s="114"/>
    </row>
    <row r="278" spans="1:13" ht="15" thickBot="1" x14ac:dyDescent="0.4">
      <c r="A278" t="s">
        <v>14</v>
      </c>
      <c r="B278" s="30">
        <v>217</v>
      </c>
      <c r="C278" s="75"/>
      <c r="D278" s="40"/>
      <c r="E278" s="41"/>
      <c r="F278" s="81"/>
      <c r="G278" s="82"/>
      <c r="H278" s="113" t="s">
        <v>181</v>
      </c>
      <c r="I278" s="37" t="s">
        <v>16</v>
      </c>
      <c r="J278" s="104">
        <v>1</v>
      </c>
      <c r="K278" s="79"/>
      <c r="L278" s="106">
        <f t="shared" si="17"/>
        <v>0</v>
      </c>
      <c r="M278" s="114"/>
    </row>
    <row r="279" spans="1:13" ht="15" thickBot="1" x14ac:dyDescent="0.4">
      <c r="B279" s="65"/>
      <c r="C279" s="58" t="s">
        <v>66</v>
      </c>
      <c r="D279" s="59"/>
      <c r="E279" s="59"/>
      <c r="F279" s="59"/>
      <c r="G279" s="60">
        <f>SUM(G265:G278)</f>
        <v>0</v>
      </c>
      <c r="H279" s="110" t="s">
        <v>66</v>
      </c>
      <c r="I279" s="62"/>
      <c r="J279" s="63"/>
      <c r="K279" s="111"/>
      <c r="L279" s="60">
        <f>SUM(L265:L278)</f>
        <v>0</v>
      </c>
      <c r="M279" s="114"/>
    </row>
    <row r="280" spans="1:13" ht="21.5" thickBot="1" x14ac:dyDescent="0.4">
      <c r="B280" s="30"/>
      <c r="C280" s="27" t="s">
        <v>182</v>
      </c>
      <c r="D280" s="28"/>
      <c r="E280" s="28"/>
      <c r="F280" s="28"/>
      <c r="G280" s="28"/>
      <c r="H280" s="28"/>
      <c r="I280" s="28"/>
      <c r="J280" s="28"/>
      <c r="K280" s="28"/>
      <c r="L280" s="29"/>
      <c r="M280" s="114"/>
    </row>
    <row r="281" spans="1:13" x14ac:dyDescent="0.35">
      <c r="A281" t="s">
        <v>183</v>
      </c>
      <c r="B281" s="30">
        <v>219</v>
      </c>
      <c r="C281" s="75" t="s">
        <v>184</v>
      </c>
      <c r="D281" s="79" t="s">
        <v>50</v>
      </c>
      <c r="E281" s="80">
        <f>5.9*4</f>
        <v>23.6</v>
      </c>
      <c r="F281" s="115"/>
      <c r="G281" s="35">
        <f>F281*E281</f>
        <v>0</v>
      </c>
      <c r="H281" s="113" t="s">
        <v>185</v>
      </c>
      <c r="I281" s="79" t="s">
        <v>18</v>
      </c>
      <c r="J281" s="80">
        <v>4</v>
      </c>
      <c r="K281" s="116"/>
      <c r="L281" s="117">
        <f>K281*J281</f>
        <v>0</v>
      </c>
      <c r="M281" s="114"/>
    </row>
    <row r="282" spans="1:13" x14ac:dyDescent="0.35">
      <c r="A282" t="s">
        <v>183</v>
      </c>
      <c r="B282" s="30">
        <v>220</v>
      </c>
      <c r="C282" s="75" t="s">
        <v>184</v>
      </c>
      <c r="D282" s="79" t="s">
        <v>50</v>
      </c>
      <c r="E282" s="80">
        <f>2.7</f>
        <v>2.7</v>
      </c>
      <c r="F282" s="115"/>
      <c r="G282" s="35">
        <f>F282*E282</f>
        <v>0</v>
      </c>
      <c r="H282" s="113" t="s">
        <v>186</v>
      </c>
      <c r="I282" s="79" t="s">
        <v>18</v>
      </c>
      <c r="J282" s="80">
        <v>1</v>
      </c>
      <c r="K282" s="116"/>
      <c r="L282" s="117">
        <f>K282*J282</f>
        <v>0</v>
      </c>
      <c r="M282" s="114"/>
    </row>
    <row r="283" spans="1:13" x14ac:dyDescent="0.35">
      <c r="A283" t="s">
        <v>183</v>
      </c>
      <c r="B283" s="30">
        <v>221</v>
      </c>
      <c r="C283" s="75"/>
      <c r="D283" s="79"/>
      <c r="E283" s="80"/>
      <c r="F283" s="115"/>
      <c r="G283" s="35"/>
      <c r="H283" s="113" t="s">
        <v>187</v>
      </c>
      <c r="I283" s="79" t="s">
        <v>18</v>
      </c>
      <c r="J283" s="80">
        <v>6</v>
      </c>
      <c r="K283" s="116"/>
      <c r="L283" s="117">
        <f>K283*J283</f>
        <v>0</v>
      </c>
      <c r="M283" s="114"/>
    </row>
    <row r="284" spans="1:13" x14ac:dyDescent="0.35">
      <c r="A284" t="s">
        <v>183</v>
      </c>
      <c r="B284" s="30">
        <v>222</v>
      </c>
      <c r="C284" s="84" t="s">
        <v>188</v>
      </c>
      <c r="D284" s="85" t="s">
        <v>189</v>
      </c>
      <c r="E284" s="86">
        <v>1</v>
      </c>
      <c r="F284" s="115"/>
      <c r="G284" s="35"/>
      <c r="H284" s="113" t="s">
        <v>190</v>
      </c>
      <c r="I284" s="79" t="s">
        <v>16</v>
      </c>
      <c r="J284" s="80">
        <v>1</v>
      </c>
      <c r="K284" s="85"/>
      <c r="L284" s="117">
        <f>K284*J284</f>
        <v>0</v>
      </c>
      <c r="M284" s="114"/>
    </row>
    <row r="285" spans="1:13" ht="15" thickBot="1" x14ac:dyDescent="0.4">
      <c r="A285" t="s">
        <v>183</v>
      </c>
      <c r="B285" s="30">
        <v>223</v>
      </c>
      <c r="C285" s="75" t="s">
        <v>191</v>
      </c>
      <c r="D285" s="79" t="s">
        <v>43</v>
      </c>
      <c r="E285" s="80">
        <v>60</v>
      </c>
      <c r="F285" s="115"/>
      <c r="G285" s="35">
        <f>F285*E285</f>
        <v>0</v>
      </c>
      <c r="H285" s="113" t="s">
        <v>192</v>
      </c>
      <c r="I285" s="79" t="s">
        <v>43</v>
      </c>
      <c r="J285" s="80">
        <v>60</v>
      </c>
      <c r="K285" s="116"/>
      <c r="L285" s="117">
        <f>K285*J285</f>
        <v>0</v>
      </c>
      <c r="M285" s="114"/>
    </row>
    <row r="286" spans="1:13" ht="15" thickBot="1" x14ac:dyDescent="0.4">
      <c r="B286" s="65"/>
      <c r="C286" s="58" t="s">
        <v>66</v>
      </c>
      <c r="D286" s="59"/>
      <c r="E286" s="59"/>
      <c r="F286" s="59"/>
      <c r="G286" s="60">
        <f>SUM(G281:G285)</f>
        <v>0</v>
      </c>
      <c r="H286" s="110" t="s">
        <v>66</v>
      </c>
      <c r="I286" s="62"/>
      <c r="J286" s="63"/>
      <c r="K286" s="111"/>
      <c r="L286" s="60">
        <f>SUM(L281:L285)</f>
        <v>0</v>
      </c>
    </row>
    <row r="287" spans="1:13" ht="15" thickBot="1" x14ac:dyDescent="0.4">
      <c r="B287" s="118"/>
      <c r="C287" s="119" t="s">
        <v>193</v>
      </c>
      <c r="D287" s="120"/>
      <c r="E287" s="120"/>
      <c r="F287" s="120"/>
      <c r="G287" s="121">
        <f>G174+G131+G99+G196+G153+G286+G263+G249+G217+G66+G279</f>
        <v>0</v>
      </c>
      <c r="H287" s="122" t="s">
        <v>193</v>
      </c>
      <c r="I287" s="123"/>
      <c r="J287" s="124"/>
      <c r="K287" s="125"/>
      <c r="L287" s="121">
        <f>L174+L131+L99+L196+L153+L286+L263+L249+L217+L66+L279</f>
        <v>190</v>
      </c>
    </row>
    <row r="288" spans="1:13" ht="15" thickBot="1" x14ac:dyDescent="0.4">
      <c r="B288" s="118"/>
      <c r="C288" s="126" t="s">
        <v>194</v>
      </c>
      <c r="D288" s="127"/>
      <c r="E288" s="127"/>
      <c r="F288" s="127"/>
      <c r="G288" s="127"/>
      <c r="H288" s="127"/>
      <c r="I288" s="127"/>
      <c r="J288" s="127"/>
      <c r="K288" s="128"/>
      <c r="L288" s="121">
        <f>G287+L287</f>
        <v>190</v>
      </c>
    </row>
    <row r="289" spans="2:13" ht="15" thickBot="1" x14ac:dyDescent="0.4">
      <c r="B289" s="129">
        <v>1</v>
      </c>
      <c r="C289" s="130" t="s">
        <v>195</v>
      </c>
      <c r="D289" s="131"/>
      <c r="E289" s="131"/>
      <c r="F289" s="131"/>
      <c r="G289" s="131"/>
      <c r="H289" s="132"/>
      <c r="I289" s="133" t="s">
        <v>196</v>
      </c>
      <c r="J289" s="134">
        <v>10</v>
      </c>
      <c r="K289" s="135"/>
      <c r="L289" s="136">
        <v>0</v>
      </c>
      <c r="M289" s="137"/>
    </row>
    <row r="290" spans="2:13" ht="15" thickBot="1" x14ac:dyDescent="0.4">
      <c r="B290" s="118">
        <v>2</v>
      </c>
      <c r="C290" s="138" t="s">
        <v>197</v>
      </c>
      <c r="D290" s="139"/>
      <c r="E290" s="140"/>
      <c r="F290" s="140"/>
      <c r="G290" s="140"/>
      <c r="H290" s="141"/>
      <c r="I290" s="133" t="s">
        <v>198</v>
      </c>
      <c r="J290" s="134">
        <v>0</v>
      </c>
      <c r="K290" s="135"/>
      <c r="L290" s="136">
        <f>J290*K290</f>
        <v>0</v>
      </c>
    </row>
    <row r="291" spans="2:13" ht="15" thickBot="1" x14ac:dyDescent="0.4">
      <c r="B291" s="118">
        <v>3</v>
      </c>
      <c r="C291" s="130" t="s">
        <v>199</v>
      </c>
      <c r="D291" s="131"/>
      <c r="E291" s="131"/>
      <c r="F291" s="131"/>
      <c r="G291" s="131"/>
      <c r="H291" s="132"/>
      <c r="I291" s="133" t="s">
        <v>196</v>
      </c>
      <c r="J291" s="134">
        <v>0</v>
      </c>
      <c r="K291" s="135"/>
      <c r="L291" s="136">
        <v>0</v>
      </c>
    </row>
    <row r="292" spans="2:13" ht="15" thickBot="1" x14ac:dyDescent="0.4">
      <c r="B292" s="118"/>
      <c r="C292" s="126" t="s">
        <v>200</v>
      </c>
      <c r="D292" s="142"/>
      <c r="E292" s="142"/>
      <c r="F292" s="142"/>
      <c r="G292" s="142"/>
      <c r="H292" s="142"/>
      <c r="I292" s="142"/>
      <c r="J292" s="142"/>
      <c r="K292" s="143"/>
      <c r="L292" s="121">
        <f>SUM(L289:L291)</f>
        <v>0</v>
      </c>
    </row>
    <row r="293" spans="2:13" ht="15" thickBot="1" x14ac:dyDescent="0.4">
      <c r="B293" s="118"/>
      <c r="C293" s="126" t="s">
        <v>201</v>
      </c>
      <c r="D293" s="127"/>
      <c r="E293" s="127"/>
      <c r="F293" s="127"/>
      <c r="G293" s="127"/>
      <c r="H293" s="127"/>
      <c r="I293" s="127"/>
      <c r="J293" s="127"/>
      <c r="K293" s="128"/>
      <c r="L293" s="121">
        <f>SUM(L288+L292)</f>
        <v>190</v>
      </c>
    </row>
    <row r="294" spans="2:13" ht="15" thickBot="1" x14ac:dyDescent="0.4">
      <c r="B294" s="129"/>
      <c r="C294" s="144" t="s">
        <v>202</v>
      </c>
      <c r="D294" s="142"/>
      <c r="E294" s="142"/>
      <c r="F294" s="142"/>
      <c r="G294" s="142"/>
      <c r="H294" s="142"/>
      <c r="I294" s="142"/>
      <c r="J294" s="142"/>
      <c r="K294" s="143"/>
      <c r="L294" s="121">
        <v>0</v>
      </c>
    </row>
    <row r="295" spans="2:13" ht="15" thickBot="1" x14ac:dyDescent="0.4">
      <c r="B295" s="118"/>
      <c r="C295" s="126" t="s">
        <v>203</v>
      </c>
      <c r="D295" s="127"/>
      <c r="E295" s="127"/>
      <c r="F295" s="127"/>
      <c r="G295" s="127"/>
      <c r="H295" s="127"/>
      <c r="I295" s="127"/>
      <c r="J295" s="127"/>
      <c r="K295" s="128"/>
      <c r="L295" s="121">
        <f>SUM(L293:L294)</f>
        <v>190</v>
      </c>
    </row>
    <row r="296" spans="2:13" ht="15" thickBot="1" x14ac:dyDescent="0.4">
      <c r="B296" s="145"/>
      <c r="C296" s="146"/>
      <c r="D296" s="147"/>
      <c r="E296" s="148"/>
      <c r="F296" s="148"/>
      <c r="G296" s="149"/>
      <c r="H296" s="150"/>
      <c r="I296" s="151"/>
      <c r="J296" s="149"/>
      <c r="K296" s="152"/>
      <c r="L296" s="149"/>
    </row>
    <row r="297" spans="2:13" ht="15" thickBot="1" x14ac:dyDescent="0.4">
      <c r="B297" s="145"/>
      <c r="C297" s="153" t="s">
        <v>204</v>
      </c>
      <c r="D297" s="142"/>
      <c r="E297" s="142"/>
      <c r="F297" s="142"/>
      <c r="G297" s="154"/>
      <c r="H297" s="155">
        <f>SUM(L295)</f>
        <v>190</v>
      </c>
      <c r="I297" s="156"/>
      <c r="J297" s="157"/>
      <c r="K297" s="156"/>
      <c r="L297" s="157"/>
    </row>
    <row r="298" spans="2:13" x14ac:dyDescent="0.35">
      <c r="B298" s="8"/>
      <c r="C298" s="158"/>
      <c r="D298" s="159"/>
      <c r="E298" s="13"/>
      <c r="F298" s="13"/>
      <c r="G298" s="13"/>
      <c r="H298" s="160"/>
      <c r="I298" s="161"/>
      <c r="J298" s="162"/>
      <c r="K298" s="161"/>
      <c r="L298" s="162"/>
    </row>
    <row r="299" spans="2:13" x14ac:dyDescent="0.35">
      <c r="B299" s="8"/>
      <c r="C299" s="158"/>
      <c r="D299" s="159"/>
      <c r="E299" s="13"/>
      <c r="F299" s="13"/>
      <c r="G299" s="13"/>
      <c r="H299" s="160"/>
      <c r="I299" s="161"/>
      <c r="J299" s="162"/>
      <c r="K299" s="161"/>
      <c r="L299" s="162"/>
    </row>
    <row r="300" spans="2:13" x14ac:dyDescent="0.35">
      <c r="B300" s="8"/>
      <c r="C300" s="163" t="s">
        <v>205</v>
      </c>
      <c r="D300" s="164"/>
      <c r="E300" s="5"/>
      <c r="F300" s="5"/>
      <c r="G300" s="5"/>
      <c r="H300" s="165"/>
      <c r="I300" s="156"/>
      <c r="J300" s="157"/>
      <c r="K300" s="156"/>
      <c r="L300" s="157"/>
    </row>
    <row r="301" spans="2:13" x14ac:dyDescent="0.35">
      <c r="B301" s="8"/>
      <c r="C301" s="166" t="s">
        <v>206</v>
      </c>
      <c r="D301" s="167"/>
      <c r="E301" s="167"/>
      <c r="F301" s="167"/>
      <c r="G301" s="167"/>
      <c r="H301" s="167"/>
      <c r="I301" s="167"/>
      <c r="J301" s="167"/>
      <c r="K301" s="167"/>
      <c r="L301" s="167"/>
    </row>
    <row r="302" spans="2:13" ht="22" customHeight="1" x14ac:dyDescent="0.35">
      <c r="B302" s="8"/>
      <c r="C302" s="166" t="s">
        <v>207</v>
      </c>
      <c r="D302" s="167"/>
      <c r="E302" s="167"/>
      <c r="F302" s="167"/>
      <c r="G302" s="167"/>
      <c r="H302" s="167"/>
      <c r="I302" s="167"/>
      <c r="J302" s="167"/>
      <c r="K302" s="167"/>
      <c r="L302" s="167"/>
    </row>
    <row r="303" spans="2:13" x14ac:dyDescent="0.35">
      <c r="B303" s="8"/>
      <c r="C303" s="163"/>
      <c r="D303" s="168"/>
      <c r="E303" s="168"/>
      <c r="F303" s="168"/>
      <c r="G303" s="169"/>
      <c r="H303" s="170"/>
      <c r="I303" s="171"/>
      <c r="J303" s="172"/>
      <c r="K303" s="171"/>
      <c r="L303" s="173"/>
    </row>
    <row r="304" spans="2:13" x14ac:dyDescent="0.35">
      <c r="B304" s="8"/>
      <c r="C304" s="174" t="s">
        <v>208</v>
      </c>
      <c r="D304" s="175"/>
      <c r="E304" s="175"/>
      <c r="F304" s="175"/>
      <c r="G304" s="176"/>
      <c r="H304" s="174" t="s">
        <v>209</v>
      </c>
      <c r="I304" s="177"/>
      <c r="J304" s="178"/>
      <c r="K304" s="177"/>
      <c r="L304" s="179"/>
    </row>
    <row r="305" spans="2:12" x14ac:dyDescent="0.35">
      <c r="B305" s="8"/>
      <c r="C305" s="174" t="s">
        <v>210</v>
      </c>
      <c r="D305" s="180"/>
      <c r="E305" s="181"/>
      <c r="F305" s="181"/>
      <c r="G305" s="182"/>
      <c r="H305" s="174"/>
      <c r="I305" s="177"/>
      <c r="J305" s="178"/>
      <c r="K305" s="177"/>
      <c r="L305" s="178"/>
    </row>
    <row r="306" spans="2:12" x14ac:dyDescent="0.35">
      <c r="B306" s="8"/>
      <c r="C306" s="183" t="s">
        <v>211</v>
      </c>
      <c r="D306" s="180"/>
      <c r="E306" s="181"/>
      <c r="F306" s="181"/>
      <c r="G306" s="182"/>
      <c r="H306" s="183" t="s">
        <v>212</v>
      </c>
      <c r="I306" s="177"/>
      <c r="J306" s="178"/>
      <c r="K306" s="177"/>
      <c r="L306" s="178"/>
    </row>
    <row r="307" spans="2:12" x14ac:dyDescent="0.35">
      <c r="B307" s="8"/>
      <c r="C307" s="184" t="s">
        <v>213</v>
      </c>
      <c r="D307" s="185"/>
      <c r="E307" s="186"/>
      <c r="F307" s="186"/>
      <c r="G307" s="187"/>
      <c r="H307" s="188" t="s">
        <v>214</v>
      </c>
      <c r="I307" s="177"/>
      <c r="J307" s="177"/>
      <c r="K307" s="177"/>
      <c r="L307" s="177"/>
    </row>
    <row r="308" spans="2:12" x14ac:dyDescent="0.35">
      <c r="B308" s="8"/>
      <c r="C308" s="189"/>
      <c r="D308" s="190"/>
      <c r="E308" s="191"/>
      <c r="F308" s="191"/>
      <c r="G308" s="187"/>
      <c r="H308" s="189"/>
      <c r="I308" s="177"/>
      <c r="J308" s="177"/>
      <c r="K308" s="177"/>
      <c r="L308" s="177"/>
    </row>
  </sheetData>
  <mergeCells count="18">
    <mergeCell ref="C294:K294"/>
    <mergeCell ref="C295:K295"/>
    <mergeCell ref="C297:G297"/>
    <mergeCell ref="C301:L301"/>
    <mergeCell ref="C302:L302"/>
    <mergeCell ref="D303:F303"/>
    <mergeCell ref="M277:M285"/>
    <mergeCell ref="C288:K288"/>
    <mergeCell ref="C289:H289"/>
    <mergeCell ref="C291:H291"/>
    <mergeCell ref="C292:K292"/>
    <mergeCell ref="C293:K293"/>
    <mergeCell ref="G3:L7"/>
    <mergeCell ref="I8:L8"/>
    <mergeCell ref="C9:L9"/>
    <mergeCell ref="C11:L11"/>
    <mergeCell ref="C12:L12"/>
    <mergeCell ref="C13: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2026-07-06T08:19:03Z</dcterms:created>
  <dcterms:modified xsi:type="dcterms:W3CDTF">2026-07-06T08:23:27Z</dcterms:modified>
</cp:coreProperties>
</file>