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xWindow="14508" yWindow="65524" windowWidth="14316" windowHeight="12840" tabRatio="264"/>
  </bookViews>
  <sheets>
    <sheet name="КП" sheetId="1" r:id="rId1"/>
  </sheets>
</workbook>
</file>

<file path=xl/sharedStrings.xml><?xml version="1.0" encoding="utf-8"?>
<sst xmlns="http://schemas.openxmlformats.org/spreadsheetml/2006/main" count="59" uniqueCount="33">
  <si>
    <t>Найменування робіт</t>
  </si>
  <si>
    <t>Од. вим.</t>
  </si>
  <si>
    <t>Об'єм</t>
  </si>
  <si>
    <t>м2</t>
  </si>
  <si>
    <t>м.п.</t>
  </si>
  <si>
    <t>ВСЬОГО без ПДВ</t>
  </si>
  <si>
    <t>ПДВ 20%</t>
  </si>
  <si>
    <t>№ п/п</t>
  </si>
  <si>
    <t>тн.</t>
  </si>
  <si>
    <t>Ціна без ПДВ, грн.</t>
  </si>
  <si>
    <t xml:space="preserve">ВСЬОГО з ПДВ </t>
  </si>
  <si>
    <t>Вартість без ПДВ, грн.</t>
  </si>
  <si>
    <t>Улаштування поребриків з підрізанням радіусів</t>
  </si>
  <si>
    <t>Навантаження та переміщення залишків будівельних матеріалів по місцю</t>
  </si>
  <si>
    <t>Улаштування лотків зливоприймальних</t>
  </si>
  <si>
    <t>Улаштування дорожнього корита до Н=30 см під поребрики</t>
  </si>
  <si>
    <t>Улаштування щебеневої основи Н=10 см під бортові камені</t>
  </si>
  <si>
    <t>Ущільнення грунтової основи</t>
  </si>
  <si>
    <t>Улаштування дорожнього корита до Н=15 см</t>
  </si>
  <si>
    <t>Улаштування дорожнього корита до Н=26 см</t>
  </si>
  <si>
    <t xml:space="preserve">Улаштування щебеневої основи Н=18 см </t>
  </si>
  <si>
    <t>Улаштування покриття з асфальтобетону Н=6 см</t>
  </si>
  <si>
    <t>Улаштування дорожнього корита до Н=30 см під борти</t>
  </si>
  <si>
    <t>Улаштування бортів дорожніх з підрізанням радіусів</t>
  </si>
  <si>
    <t>влаштування покриття по просп. В. Івасюка, 10-В в м. Києві</t>
  </si>
  <si>
    <t>Бетонний майданчик</t>
  </si>
  <si>
    <t>асфальтобетон</t>
  </si>
  <si>
    <t>Улаштування дорожнього корита до Н=23 см</t>
  </si>
  <si>
    <t xml:space="preserve">Улаштування щебеневої основи Н=10 см </t>
  </si>
  <si>
    <t>Улаштування шару геотекстилю</t>
  </si>
  <si>
    <t>Улаштування газону з внесенням родючого грунту Н=20 см</t>
  </si>
  <si>
    <t>Улаштування армованої бетонної основи Н=10 см</t>
  </si>
  <si>
    <t>Технічне завдання на</t>
  </si>
</sst>
</file>

<file path=xl/styles.xml><?xml version="1.0" encoding="utf-8"?>
<styleSheet xmlns="http://schemas.openxmlformats.org/spreadsheetml/2006/main">
  <fonts count="15">
    <font>
      <sz val="10"/>
      <color rgb="FF000000"/>
      <name val="Arial"/>
    </font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sz val="11"/>
      <color rgb="FF000000"/>
      <name val="Calibri"/>
    </font>
    <font>
      <sz val="10"/>
      <color rgb="FF000000"/>
      <name val="Tahoma"/>
    </font>
    <font>
      <b/>
      <sz val="12"/>
      <color rgb="FF000000"/>
      <name val="Times New Roman"/>
    </font>
    <font>
      <sz val="12"/>
      <color rgb="FF000000"/>
      <name val="Times New Roman"/>
    </font>
    <font>
      <sz val="12"/>
      <color rgb="FFFF0000"/>
      <name val="Times New Roman"/>
    </font>
    <font>
      <b/>
      <sz val="11"/>
      <color rgb="FF000000"/>
      <name val="Calibri"/>
    </font>
    <font>
      <b/>
      <sz val="11"/>
      <color rgb="FF000000"/>
      <name val="Times New Roman"/>
    </font>
    <font>
      <b/>
      <u/>
      <sz val="12"/>
      <color rgb="FF000000"/>
      <name val="Times New Roman"/>
    </font>
    <font>
      <b/>
      <u/>
      <sz val="12"/>
      <color rgb="FF000000"/>
      <name val="Times New Roman"/>
    </font>
    <font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Xfs count="64">
    <xf numFmtId="0" fontId="0" fillId="0" borderId="0" xfId="0"/>
    <xf numFmtId="0" fontId="1" fillId="0" borderId="0" xfId="0" applyFont="1"/>
    <xf numFmtId="0" fontId="3" fillId="0" borderId="0" xfId="0" applyFo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>
      <alignment horizontal="center" vertical="center" wrapText="1"/>
    </xf>
    <xf numFmtId="0" fontId="4" fillId="0" borderId="1" xfId="0" applyFont="1" applyBorder="1">
      <alignment horizontal="left" vertical="center"/>
    </xf>
    <xf numFmtId="2" fontId="4" fillId="0" borderId="1" xfId="0" applyNumberFormat="1" applyFont="1" applyBorder="1">
      <alignment horizontal="center" vertical="center"/>
    </xf>
    <xf numFmtId="4" fontId="4" fillId="0" borderId="1" xfId="0" applyNumberFormat="1" applyFont="1" applyBorder="1">
      <alignment horizontal="center"/>
    </xf>
    <xf numFmtId="0" fontId="3" fillId="0" borderId="0" xfId="0" applyFont="1">
      <alignment horizontal="left" vertical="center" wrapText="1"/>
    </xf>
    <xf numFmtId="0" fontId="4" fillId="0" borderId="0" xfId="0" applyFont="1">
      <alignment horizontal="left" vertical="center"/>
    </xf>
    <xf numFmtId="2" fontId="4" fillId="0" borderId="0" xfId="0" applyNumberFormat="1" applyFont="1">
      <alignment horizontal="center" vertical="center"/>
    </xf>
    <xf numFmtId="4" fontId="4" fillId="0" borderId="0" xfId="0" applyNumberFormat="1" applyFont="1">
      <alignment horizontal="center"/>
    </xf>
    <xf numFmtId="2" fontId="4" fillId="2" borderId="1" xfId="0" applyNumberFormat="1" applyFont="1" applyFill="1" applyBorder="1">
      <alignment horizontal="center" vertical="center"/>
    </xf>
    <xf numFmtId="0" fontId="4" fillId="2" borderId="1" xfId="0" applyFont="1" applyFill="1" applyBorder="1">
      <alignment horizontal="left" vertical="center"/>
    </xf>
    <xf numFmtId="4" fontId="4" fillId="2" borderId="1" xfId="0" applyNumberFormat="1" applyFont="1" applyFill="1" applyBorder="1">
      <alignment horizontal="center"/>
    </xf>
    <xf numFmtId="0" fontId="1" fillId="0" borderId="1" xfId="0" applyFont="1" applyBorder="1">
      <alignment horizontal="center" vertical="center" wrapText="1"/>
    </xf>
    <xf numFmtId="4" fontId="1" fillId="0" borderId="1" xfId="0" applyNumberFormat="1" applyFont="1" applyBorder="1">
      <alignment horizontal="center" vertical="center"/>
    </xf>
    <xf numFmtId="4" fontId="1" fillId="0" borderId="1" xfId="0" applyNumberFormat="1" applyFont="1" applyBorder="1">
      <alignment horizontal="center" vertical="center" wrapText="1"/>
    </xf>
    <xf numFmtId="0" fontId="1" fillId="0" borderId="1" xfId="0" applyFont="1" applyBorder="1">
      <alignment horizontal="left" vertical="center" wrapText="1"/>
    </xf>
    <xf numFmtId="0" fontId="1" fillId="0" borderId="1" xfId="0" applyFont="1" applyBorder="1">
      <alignment horizontal="left" vertical="center" wrapText="1"/>
    </xf>
    <xf numFmtId="4" fontId="1" fillId="0" borderId="1" xfId="0" applyNumberFormat="1" applyFont="1" applyBorder="1">
      <alignment horizontal="center" vertical="center" wrapText="1"/>
    </xf>
    <xf numFmtId="0" fontId="1" fillId="0" borderId="1" xfId="0" applyFont="1" applyBorder="1">
      <alignment horizontal="center" vertical="center"/>
    </xf>
    <xf numFmtId="4" fontId="1" fillId="0" borderId="0" xfId="0" applyNumberFormat="1" applyFont="1"/>
    <xf numFmtId="0" fontId="0" fillId="0" borderId="0" xfId="0"/>
    <xf numFmtId="0" fontId="8" fillId="0" borderId="0" xfId="0" applyFont="1"/>
    <xf numFmtId="0" fontId="8" fillId="2" borderId="0" xfId="0" applyFont="1" applyFill="1"/>
    <xf numFmtId="0" fontId="9" fillId="0" borderId="0" xfId="0" applyFont="1"/>
    <xf numFmtId="2" fontId="1" fillId="0" borderId="1" xfId="0" applyNumberFormat="1" applyFont="1" applyBorder="1">
      <alignment horizontal="center" vertical="center"/>
    </xf>
    <xf numFmtId="0" fontId="10" fillId="0" borderId="0" xfId="0" applyFont="1"/>
    <xf numFmtId="0" fontId="2" fillId="0" borderId="0" xfId="0" applyFont="1">
      <alignment horizontal="left" vertical="center"/>
    </xf>
    <xf numFmtId="0" fontId="2" fillId="2" borderId="0" xfId="0" applyFont="1" applyFill="1">
      <alignment horizontal="left" vertical="center"/>
    </xf>
    <xf numFmtId="0" fontId="2" fillId="2" borderId="0" xfId="0" applyFont="1" applyFill="1">
      <alignment horizontal="center" vertical="center"/>
    </xf>
    <xf numFmtId="4" fontId="2" fillId="2" borderId="0" xfId="0" applyNumberFormat="1" applyFont="1" applyFill="1">
      <alignment horizontal="left" vertical="center"/>
    </xf>
    <xf numFmtId="0" fontId="14" fillId="0" borderId="1" xfId="0" applyFont="1" applyBorder="1">
      <alignment horizontal="center" vertical="center" wrapText="1"/>
    </xf>
    <xf numFmtId="0" fontId="14" fillId="0" borderId="1" xfId="0" applyFont="1" applyBorder="1">
      <alignment horizontal="left" vertical="center" wrapText="1"/>
    </xf>
    <xf numFmtId="0" fontId="14" fillId="0" borderId="1" xfId="0" applyFont="1" applyBorder="1">
      <alignment horizontal="center" vertical="center"/>
    </xf>
    <xf numFmtId="0" fontId="14" fillId="0" borderId="1" xfId="0" applyFont="1" applyBorder="1">
      <alignment horizontal="center" vertical="center"/>
    </xf>
    <xf numFmtId="0" fontId="2" fillId="0" borderId="2" xfId="0" applyFont="1" applyBorder="1">
      <alignment vertical="center" wrapText="1"/>
    </xf>
    <xf numFmtId="0" fontId="4" fillId="0" borderId="3" xfId="0" applyFont="1" applyBorder="1">
      <alignment horizontal="left" vertical="center"/>
    </xf>
    <xf numFmtId="0" fontId="4" fillId="0" borderId="2" xfId="0" applyFont="1" applyBorder="1">
      <alignment horizontal="left" vertical="center"/>
    </xf>
    <xf numFmtId="0" fontId="2" fillId="0" borderId="3" xfId="0" applyFont="1" applyBorder="1">
      <alignment horizontal="center" vertical="center" wrapText="1"/>
    </xf>
    <xf numFmtId="0" fontId="0" fillId="0" borderId="4" xfId="0" applyBorder="1">
      <alignment horizontal="center" vertical="center" wrapText="1"/>
    </xf>
    <xf numFmtId="0" fontId="0" fillId="0" borderId="2" xfId="0" applyBorder="1">
      <alignment horizontal="center" vertical="center" wrapText="1"/>
    </xf>
    <xf numFmtId="0" fontId="7" fillId="0" borderId="0" xfId="0" applyFont="1">
      <alignment horizontal="center" wrapText="1"/>
    </xf>
    <xf numFmtId="0" fontId="4" fillId="2" borderId="3" xfId="0" applyFont="1" applyFill="1" applyBorder="1">
      <alignment horizontal="left" vertical="center"/>
    </xf>
    <xf numFmtId="0" fontId="4" fillId="2" borderId="2" xfId="0" applyFont="1" applyFill="1" applyBorder="1">
      <alignment horizontal="left" vertical="center"/>
    </xf>
    <xf numFmtId="0" fontId="2" fillId="0" borderId="4" xfId="0" applyFont="1" applyBorder="1">
      <alignment horizontal="center" vertical="center" wrapText="1"/>
    </xf>
    <xf numFmtId="0" fontId="11" fillId="0" borderId="0" xfId="0" applyFont="1">
      <alignment horizontal="right"/>
    </xf>
    <xf numFmtId="0" fontId="12" fillId="0" borderId="0" xfId="0" applyFont="1">
      <alignment horizontal="left"/>
    </xf>
    <xf numFmtId="0" fontId="13" fillId="0" borderId="0" xfId="0" applyFont="1">
      <alignment horizontal="left" wrapText="1"/>
    </xf>
    <xf numFmtId="0" fontId="2" fillId="0" borderId="0" xfId="0" applyFont="1">
      <alignment horizontal="center" vertical="center" wrapText="1"/>
    </xf>
    <xf numFmtId="0" fontId="2" fillId="0" borderId="0" xfId="0" applyFont="1">
      <alignment horizontal="center" vertical="center"/>
    </xf>
    <xf numFmtId="0" fontId="2" fillId="2" borderId="0" xfId="0" applyFont="1" applyFill="1">
      <alignment horizontal="center" vertical="center"/>
    </xf>
    <xf numFmtId="0" fontId="2" fillId="2" borderId="0" xfId="0" applyFont="1" applyFill="1">
      <alignment horizontal="center" vertical="center" wrapText="1"/>
    </xf>
    <xf numFmtId="0" fontId="2" fillId="0" borderId="0" xfId="0" applyFont="1">
      <alignment horizontal="left" vertical="center"/>
    </xf>
    <xf numFmtId="4" fontId="3" fillId="2" borderId="0" xfId="0" applyNumberFormat="1" applyFont="1" applyFill="1"/>
    <xf numFmtId="4" fontId="3" fillId="0" borderId="0" xfId="0" applyNumberFormat="1" applyFont="1">
      <alignment horizontal="center" vertical="center"/>
    </xf>
    <xf numFmtId="4" fontId="4" fillId="0" borderId="1" xfId="0" applyNumberFormat="1" applyFont="1" applyBorder="1">
      <alignment horizontal="center" vertical="center" wrapText="1"/>
    </xf>
    <xf numFmtId="4" fontId="4" fillId="0" borderId="0" xfId="0" applyNumberFormat="1" applyFont="1">
      <alignment horizontal="left" vertical="center"/>
    </xf>
    <xf numFmtId="4" fontId="4" fillId="2" borderId="1" xfId="0" applyNumberFormat="1" applyFont="1" applyFill="1" applyBorder="1">
      <alignment horizontal="center" vertical="center"/>
    </xf>
    <xf numFmtId="4" fontId="4" fillId="0" borderId="1" xfId="0" applyNumberFormat="1" applyFont="1" applyBorder="1">
      <alignment horizontal="center" vertical="center"/>
    </xf>
    <xf numFmtId="4" fontId="1" fillId="0" borderId="1" xfId="0" applyNumberFormat="1" applyFont="1" applyBorder="1">
      <alignment horizontal="center" vertical="center" wrapText="1"/>
    </xf>
    <xf numFmtId="4" fontId="4" fillId="2" borderId="1" xfId="0" applyNumberFormat="1" applyFont="1" applyFill="1" applyBorder="1">
      <alignment horizontal="center"/>
    </xf>
    <xf numFmtId="4" fontId="4" fillId="0" borderId="1" xfId="0" applyNumberFormat="1" applyFont="1" applyBorder="1">
      <alignment horizontal="center"/>
    </xf>
  </cellXfs>
  <dxfs count="0"/>
  <tableStyles count="0" defaultTableStyle="TableStyleMedium2" defaultPivotStyle="PivotStyleLight16"/>
  <colors>
    <mruColors>
      <color rgb="FF74FC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Normal="100" workbookViewId="0">
      <selection activeCell="A6" sqref="A6:F6"/>
    </sheetView>
  </sheetViews>
  <sheetFormatPr defaultColWidth="11.5546875" defaultRowHeight="15.6" x14ac:dyDescent="0.3"/>
  <cols>
    <col min="1" max="1" width="4.109375" style="2" customWidth="1"/>
    <col min="2" max="2" width="73.6640625" style="3" customWidth="1"/>
    <col min="3" max="3" width="5.6640625" style="2" customWidth="1"/>
    <col min="4" max="4" width="9.33203125" style="2" customWidth="1"/>
    <col min="5" max="5" width="11" style="56" customWidth="1"/>
    <col min="6" max="6" width="13.6640625" style="2" customWidth="1"/>
    <col min="7" max="7" width="11.5546875" style="1" customWidth="1"/>
    <col min="8" max="8" width="13.109375" style="1" customWidth="1"/>
    <col min="9" max="9" width="12.6640625" style="1" customWidth="1"/>
    <col min="10" max="16384" width="11.5546875" style="1" customWidth="1"/>
  </cols>
  <sheetData>
    <row r="1" s="23" customFormat="1" ht="14.4">
      <c r="A1" s="28"/>
      <c r="B1" s="47"/>
      <c r="C1" s="47"/>
      <c r="D1" s="47"/>
      <c r="E1" s="47"/>
      <c r="F1" s="47"/>
    </row>
    <row r="2" s="23" customFormat="1" ht="14.4">
      <c r="A2" s="28"/>
      <c r="C2" s="47"/>
      <c r="D2" s="47"/>
      <c r="E2" s="47"/>
      <c r="F2" s="47"/>
    </row>
    <row r="3">
      <c r="A3" s="48"/>
      <c r="B3" s="48"/>
      <c r="C3" s="48"/>
      <c r="D3" s="48"/>
      <c r="E3" s="48"/>
      <c r="F3" s="48"/>
    </row>
    <row r="4">
      <c r="A4" s="49"/>
      <c r="B4" s="49"/>
      <c r="C4" s="49"/>
      <c r="D4" s="49"/>
      <c r="E4" s="49"/>
      <c r="F4" s="49"/>
    </row>
    <row r="5">
      <c r="A5" s="24"/>
      <c r="B5" s="25"/>
      <c r="C5" s="25"/>
      <c r="D5" s="25"/>
      <c r="E5" s="55"/>
      <c r="F5" s="25"/>
    </row>
    <row r="6">
      <c r="A6" s="50" t="s">
        <v>32</v>
      </c>
      <c r="B6" s="50"/>
      <c r="C6" s="50"/>
      <c r="D6" s="50"/>
      <c r="E6" s="50"/>
      <c r="F6" s="50"/>
    </row>
    <row r="7">
      <c r="A7" s="43" t="s">
        <v>24</v>
      </c>
      <c r="B7" s="43"/>
      <c r="C7" s="43"/>
      <c r="D7" s="43"/>
      <c r="E7" s="43"/>
      <c r="F7" s="43"/>
    </row>
    <row r="8">
      <c r="A8" s="8"/>
      <c r="B8" s="8"/>
      <c r="C8" s="8"/>
      <c r="D8" s="8"/>
      <c r="G8" s="26"/>
    </row>
    <row r="9" ht="46.8">
      <c r="A9" s="4" t="s">
        <v>7</v>
      </c>
      <c r="B9" s="4" t="s">
        <v>0</v>
      </c>
      <c r="C9" s="4" t="s">
        <v>1</v>
      </c>
      <c r="D9" s="4" t="s">
        <v>2</v>
      </c>
      <c r="E9" s="57" t="s">
        <v>9</v>
      </c>
      <c r="F9" s="4" t="s">
        <v>11</v>
      </c>
    </row>
    <row r="10">
      <c r="A10" s="40" t="s">
        <v>26</v>
      </c>
      <c r="B10" s="41"/>
      <c r="C10" s="41"/>
      <c r="D10" s="41"/>
      <c r="E10" s="41"/>
      <c r="F10" s="42"/>
    </row>
    <row r="11">
      <c r="A11" s="15">
        <v>1</v>
      </c>
      <c r="B11" s="18" t="s">
        <v>19</v>
      </c>
      <c r="C11" s="16" t="s">
        <v>3</v>
      </c>
      <c r="D11" s="21">
        <v>1080</v>
      </c>
      <c r="E11" s="16">
        <v>400</v>
      </c>
      <c r="F11" s="61">
        <f>E11*D11</f>
        <v>432000</v>
      </c>
    </row>
    <row r="12">
      <c r="A12" s="15">
        <v>2</v>
      </c>
      <c r="B12" s="18" t="s">
        <v>17</v>
      </c>
      <c r="C12" s="16" t="s">
        <v>3</v>
      </c>
      <c r="D12" s="21">
        <v>1080</v>
      </c>
      <c r="E12" s="16">
        <v>100</v>
      </c>
      <c r="F12" s="61">
        <f>E12*D12</f>
        <v>108000</v>
      </c>
    </row>
    <row r="13">
      <c r="A13" s="15">
        <v>3</v>
      </c>
      <c r="B13" s="18" t="s">
        <v>13</v>
      </c>
      <c r="C13" s="16" t="s">
        <v>8</v>
      </c>
      <c r="D13" s="27">
        <f>D11*0.26*1.6</f>
        <v>449.28</v>
      </c>
      <c r="E13" s="16">
        <v>0</v>
      </c>
      <c r="F13" s="17">
        <f t="shared" ref="F13:F20" si="0">E13*D13</f>
        <v>0</v>
      </c>
    </row>
    <row r="14">
      <c r="A14" s="15">
        <v>4</v>
      </c>
      <c r="B14" s="19" t="s">
        <v>20</v>
      </c>
      <c r="C14" s="15" t="s">
        <v>3</v>
      </c>
      <c r="D14" s="21">
        <v>1080</v>
      </c>
      <c r="E14" s="17">
        <v>350</v>
      </c>
      <c r="F14" s="61">
        <f t="shared" si="0"/>
        <v>378000</v>
      </c>
    </row>
    <row r="15">
      <c r="A15" s="15">
        <v>5</v>
      </c>
      <c r="B15" s="18" t="s">
        <v>21</v>
      </c>
      <c r="C15" s="16" t="s">
        <v>3</v>
      </c>
      <c r="D15" s="21">
        <v>1080</v>
      </c>
      <c r="E15" s="16">
        <v>550</v>
      </c>
      <c r="F15" s="61">
        <f>E15*D15</f>
        <v>594000</v>
      </c>
    </row>
    <row r="16">
      <c r="A16" s="33">
        <v>6</v>
      </c>
      <c r="B16" s="34" t="s">
        <v>14</v>
      </c>
      <c r="C16" s="35" t="s">
        <v>4</v>
      </c>
      <c r="D16" s="36">
        <v>30</v>
      </c>
      <c r="E16" s="16">
        <v>200</v>
      </c>
      <c r="F16" s="61">
        <f t="shared" si="0"/>
        <v>6000</v>
      </c>
    </row>
    <row r="17">
      <c r="A17" s="15">
        <v>7</v>
      </c>
      <c r="B17" s="18" t="s">
        <v>15</v>
      </c>
      <c r="C17" s="16" t="s">
        <v>3</v>
      </c>
      <c r="D17" s="21">
        <f>D20*0.3</f>
        <v>114</v>
      </c>
      <c r="E17" s="16">
        <v>200</v>
      </c>
      <c r="F17" s="61">
        <f>E17*D17</f>
        <v>22800</v>
      </c>
    </row>
    <row r="18">
      <c r="A18" s="15">
        <v>8</v>
      </c>
      <c r="B18" s="18" t="s">
        <v>13</v>
      </c>
      <c r="C18" s="16" t="s">
        <v>8</v>
      </c>
      <c r="D18" s="27">
        <f>D17*0.3*1.6</f>
        <v>54.72</v>
      </c>
      <c r="E18" s="16">
        <v>0</v>
      </c>
      <c r="F18" s="17">
        <f t="shared" ref="F18:F19" si="1">E18*D18</f>
        <v>0</v>
      </c>
    </row>
    <row r="19">
      <c r="A19" s="15">
        <v>9</v>
      </c>
      <c r="B19" s="19" t="s">
        <v>16</v>
      </c>
      <c r="C19" s="15" t="s">
        <v>3</v>
      </c>
      <c r="D19" s="21">
        <f>D20*0.3</f>
        <v>114</v>
      </c>
      <c r="E19" s="17">
        <v>300</v>
      </c>
      <c r="F19" s="61">
        <f t="shared" si="1"/>
        <v>34200</v>
      </c>
    </row>
    <row r="20">
      <c r="A20" s="15">
        <v>10</v>
      </c>
      <c r="B20" s="18" t="s">
        <v>12</v>
      </c>
      <c r="C20" s="16" t="s">
        <v>4</v>
      </c>
      <c r="D20" s="21">
        <v>380</v>
      </c>
      <c r="E20" s="16">
        <v>300</v>
      </c>
      <c r="F20" s="61">
        <f t="shared" si="0"/>
        <v>114000</v>
      </c>
    </row>
    <row r="21">
      <c r="A21" s="15">
        <v>11</v>
      </c>
      <c r="B21" s="18" t="s">
        <v>22</v>
      </c>
      <c r="C21" s="16" t="s">
        <v>3</v>
      </c>
      <c r="D21" s="21">
        <f>D24*0.5</f>
        <v>25</v>
      </c>
      <c r="E21" s="16">
        <v>350</v>
      </c>
      <c r="F21" s="61">
        <f>E21*D21</f>
        <v>8750</v>
      </c>
    </row>
    <row r="22">
      <c r="A22" s="15">
        <v>12</v>
      </c>
      <c r="B22" s="18" t="s">
        <v>13</v>
      </c>
      <c r="C22" s="16" t="s">
        <v>8</v>
      </c>
      <c r="D22" s="27">
        <f>D21*0.3*1.6</f>
        <v>12</v>
      </c>
      <c r="E22" s="16">
        <v>0</v>
      </c>
      <c r="F22" s="17">
        <f t="shared" ref="F22:F24" si="2">E22*D22</f>
        <v>0</v>
      </c>
    </row>
    <row r="23">
      <c r="A23" s="15">
        <v>13</v>
      </c>
      <c r="B23" s="19" t="s">
        <v>16</v>
      </c>
      <c r="C23" s="15" t="s">
        <v>3</v>
      </c>
      <c r="D23" s="21">
        <f>D24*0.3</f>
        <v>15</v>
      </c>
      <c r="E23" s="17">
        <v>150</v>
      </c>
      <c r="F23" s="61">
        <f t="shared" si="2"/>
        <v>2250</v>
      </c>
    </row>
    <row r="24">
      <c r="A24" s="15">
        <v>14</v>
      </c>
      <c r="B24" s="18" t="s">
        <v>23</v>
      </c>
      <c r="C24" s="16" t="s">
        <v>4</v>
      </c>
      <c r="D24" s="21">
        <v>50</v>
      </c>
      <c r="E24" s="16">
        <v>700</v>
      </c>
      <c r="F24" s="61">
        <f t="shared" si="2"/>
        <v>35000</v>
      </c>
      <c r="H24" s="22"/>
      <c r="I24" s="22"/>
    </row>
    <row r="25">
      <c r="A25" s="15">
        <v>15</v>
      </c>
      <c r="B25" s="18" t="s">
        <v>18</v>
      </c>
      <c r="C25" s="16" t="s">
        <v>3</v>
      </c>
      <c r="D25" s="21">
        <v>1306</v>
      </c>
      <c r="E25" s="16">
        <v>400</v>
      </c>
      <c r="F25" s="61">
        <f>E25*D25</f>
        <v>522400</v>
      </c>
      <c r="H25" s="22"/>
      <c r="I25" s="22"/>
    </row>
    <row r="26">
      <c r="A26" s="15">
        <v>16</v>
      </c>
      <c r="B26" s="18" t="s">
        <v>13</v>
      </c>
      <c r="C26" s="16" t="s">
        <v>8</v>
      </c>
      <c r="D26" s="27">
        <f>D25*0.15*1.6</f>
        <v>313.44</v>
      </c>
      <c r="E26" s="16">
        <v>0</v>
      </c>
      <c r="F26" s="17">
        <f t="shared" ref="F26" si="3">E26*D26</f>
        <v>0</v>
      </c>
      <c r="H26" s="22"/>
      <c r="I26" s="22"/>
    </row>
    <row r="27">
      <c r="A27" s="15">
        <v>17</v>
      </c>
      <c r="B27" s="18" t="s">
        <v>30</v>
      </c>
      <c r="C27" s="16" t="s">
        <v>3</v>
      </c>
      <c r="D27" s="21">
        <v>1306</v>
      </c>
      <c r="E27" s="16">
        <v>500</v>
      </c>
      <c r="F27" s="61">
        <f>E27*D27</f>
        <v>653000</v>
      </c>
    </row>
    <row r="28" ht="15.75" customHeight="1">
      <c r="A28" s="40" t="s">
        <v>25</v>
      </c>
      <c r="B28" s="46"/>
      <c r="C28" s="46"/>
      <c r="D28" s="46"/>
      <c r="E28" s="46"/>
      <c r="F28" s="37"/>
    </row>
    <row r="29">
      <c r="A29" s="15">
        <v>1</v>
      </c>
      <c r="B29" s="18" t="s">
        <v>27</v>
      </c>
      <c r="C29" s="16" t="s">
        <v>3</v>
      </c>
      <c r="D29" s="21">
        <v>140</v>
      </c>
      <c r="E29" s="16">
        <v>350</v>
      </c>
      <c r="F29" s="61">
        <f>E29*D29</f>
        <v>49000</v>
      </c>
    </row>
    <row r="30">
      <c r="A30" s="15">
        <v>2</v>
      </c>
      <c r="B30" s="18" t="s">
        <v>17</v>
      </c>
      <c r="C30" s="16" t="s">
        <v>3</v>
      </c>
      <c r="D30" s="21">
        <v>140</v>
      </c>
      <c r="E30" s="16">
        <v>100</v>
      </c>
      <c r="F30" s="61">
        <f>E30*D30</f>
        <v>14000</v>
      </c>
    </row>
    <row r="31">
      <c r="A31" s="15">
        <v>3</v>
      </c>
      <c r="B31" s="18" t="s">
        <v>13</v>
      </c>
      <c r="C31" s="16" t="s">
        <v>8</v>
      </c>
      <c r="D31" s="27">
        <f>D29*0.23*1.6</f>
        <v>51.52</v>
      </c>
      <c r="E31" s="16">
        <v>0</v>
      </c>
      <c r="F31" s="17">
        <f t="shared" ref="F31:F33" si="4">E31*D31</f>
        <v>0</v>
      </c>
    </row>
    <row r="32">
      <c r="A32" s="15">
        <v>4</v>
      </c>
      <c r="B32" s="19" t="s">
        <v>29</v>
      </c>
      <c r="C32" s="16" t="s">
        <v>3</v>
      </c>
      <c r="D32" s="27">
        <v>140</v>
      </c>
      <c r="E32" s="16">
        <v>100</v>
      </c>
      <c r="F32" s="61">
        <f t="shared" si="4"/>
        <v>14000</v>
      </c>
    </row>
    <row r="33">
      <c r="A33" s="15">
        <v>5</v>
      </c>
      <c r="B33" s="19" t="s">
        <v>28</v>
      </c>
      <c r="C33" s="15" t="s">
        <v>3</v>
      </c>
      <c r="D33" s="21">
        <v>140</v>
      </c>
      <c r="E33" s="20">
        <v>400</v>
      </c>
      <c r="F33" s="61">
        <f t="shared" si="4"/>
        <v>56000</v>
      </c>
    </row>
    <row r="34">
      <c r="A34" s="15">
        <v>6</v>
      </c>
      <c r="B34" s="18" t="s">
        <v>31</v>
      </c>
      <c r="C34" s="16" t="s">
        <v>3</v>
      </c>
      <c r="D34" s="21">
        <v>140</v>
      </c>
      <c r="E34" s="16">
        <v>3700</v>
      </c>
      <c r="F34" s="61">
        <f>E34*D34</f>
        <v>518000</v>
      </c>
    </row>
    <row r="35" s="23" customFormat="1">
      <c r="A35" s="44" t="s">
        <v>5</v>
      </c>
      <c r="B35" s="45"/>
      <c r="C35" s="13"/>
      <c r="D35" s="12"/>
      <c r="E35" s="59">
        <v>0</v>
      </c>
      <c r="F35" s="62">
        <f>SUM(F10:F34)</f>
        <v>3561400</v>
      </c>
    </row>
    <row r="36">
      <c r="A36" s="38" t="s">
        <v>6</v>
      </c>
      <c r="B36" s="39"/>
      <c r="C36" s="5"/>
      <c r="D36" s="6"/>
      <c r="E36" s="60">
        <v>0</v>
      </c>
      <c r="F36" s="63">
        <f>ROUND(F35/5,2)</f>
        <v>712280</v>
      </c>
    </row>
    <row r="37">
      <c r="A37" s="38" t="s">
        <v>10</v>
      </c>
      <c r="B37" s="39"/>
      <c r="C37" s="5"/>
      <c r="D37" s="6"/>
      <c r="E37" s="60">
        <v>0</v>
      </c>
      <c r="F37" s="63">
        <f>F35+F36</f>
        <v>4273680</v>
      </c>
    </row>
    <row r="38">
      <c r="A38" s="9"/>
      <c r="B38" s="9"/>
      <c r="C38" s="9"/>
      <c r="D38" s="10"/>
      <c r="E38" s="58"/>
      <c r="F38" s="11"/>
    </row>
    <row r="40">
      <c r="A40" s="51"/>
      <c r="B40" s="51"/>
      <c r="C40" s="52"/>
      <c r="D40" s="52"/>
      <c r="E40" s="52"/>
      <c r="F40" s="52"/>
    </row>
    <row r="41">
      <c r="A41" s="50"/>
      <c r="B41" s="50"/>
      <c r="C41" s="53"/>
      <c r="D41" s="53"/>
      <c r="E41" s="53"/>
      <c r="F41" s="53"/>
    </row>
    <row r="42">
      <c r="A42" s="29"/>
      <c r="B42" s="30"/>
      <c r="C42" s="31"/>
      <c r="D42" s="31"/>
      <c r="E42" s="32"/>
      <c r="F42" s="32"/>
    </row>
    <row r="43">
      <c r="A43" s="54"/>
      <c r="B43" s="54"/>
      <c r="C43" s="52"/>
      <c r="D43" s="52"/>
      <c r="E43" s="52"/>
      <c r="F43" s="52"/>
    </row>
  </sheetData>
  <sheetProtection selectLockedCells="1" selectUnlockedCells="1"/>
  <mergeCells count="17">
    <mergeCell ref="A40:B40"/>
    <mergeCell ref="C40:F40"/>
    <mergeCell ref="A41:B41"/>
    <mergeCell ref="C41:F41"/>
    <mergeCell ref="A43:B43"/>
    <mergeCell ref="C43:F43"/>
    <mergeCell ref="B1:F1"/>
    <mergeCell ref="C2:F2"/>
    <mergeCell ref="A3:F3"/>
    <mergeCell ref="A4:F4"/>
    <mergeCell ref="A6:F6"/>
    <mergeCell ref="A37:B37"/>
    <mergeCell ref="A10:F10"/>
    <mergeCell ref="A7:F7"/>
    <mergeCell ref="A35:B35"/>
    <mergeCell ref="A36:B36"/>
    <mergeCell ref="A28:E28"/>
  </mergeCells>
  <pageMargins left="0.78740157480314965" right="0.43307086614173229" top="0.47244094488188981" bottom="0.59055118110236227" header="0.11811023622047245" footer="0.11811023622047245"/>
  <pageSetup paperSize="9" scale="78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Наталі</dc:creator>
  <cp:lastModifiedBy>USER</cp:lastModifiedBy>
  <cp:lastPrinted>2025-09-15T07:37:52Z</cp:lastPrinted>
  <dcterms:created xsi:type="dcterms:W3CDTF">2017-07-05T08:12:21Z</dcterms:created>
  <dcterms:modified xsi:type="dcterms:W3CDTF">2026-07-13T10:40:12Z</dcterms:modified>
</cp:coreProperties>
</file>