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ах ходосівка\"/>
    </mc:Choice>
  </mc:AlternateContent>
  <bookViews>
    <workbookView xWindow="0" yWindow="0" windowWidth="23040" windowHeight="9072"/>
  </bookViews>
  <sheets>
    <sheet name="Лист1" sheetId="1" r:id="rId1"/>
  </sheets>
  <definedNames>
    <definedName name="_xlnm._FilterDatabase" localSheetId="0" hidden="1">Лист1!$B$6:$H$105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8" i="1"/>
  <c r="G107" i="1" l="1"/>
  <c r="E88" i="1"/>
  <c r="E87" i="1"/>
  <c r="E84" i="1"/>
  <c r="E85" i="1"/>
  <c r="E75" i="1"/>
  <c r="E74" i="1"/>
  <c r="E71" i="1"/>
  <c r="E70" i="1"/>
  <c r="E61" i="1"/>
  <c r="E60" i="1"/>
  <c r="E57" i="1"/>
  <c r="E56" i="1"/>
  <c r="E53" i="1"/>
  <c r="E52" i="1"/>
  <c r="E47" i="1"/>
  <c r="E46" i="1"/>
  <c r="E43" i="1"/>
  <c r="E42" i="1"/>
  <c r="E39" i="1"/>
  <c r="E38" i="1"/>
  <c r="E35" i="1"/>
  <c r="E34" i="1"/>
  <c r="E29" i="1"/>
  <c r="E28" i="1"/>
  <c r="E25" i="1"/>
  <c r="E24" i="1"/>
  <c r="E14" i="1"/>
  <c r="E19" i="1"/>
  <c r="E18" i="1"/>
  <c r="E15" i="1"/>
  <c r="E10" i="1"/>
  <c r="E11" i="1"/>
  <c r="E103" i="1"/>
  <c r="E102" i="1"/>
  <c r="E104" i="1"/>
  <c r="E105" i="1" s="1"/>
  <c r="E100" i="1"/>
  <c r="E99" i="1"/>
  <c r="E91" i="1"/>
  <c r="E92" i="1" s="1"/>
  <c r="E76" i="1"/>
  <c r="E77" i="1" s="1"/>
  <c r="E73" i="1"/>
  <c r="E69" i="1"/>
  <c r="E62" i="1"/>
  <c r="E63" i="1" s="1"/>
  <c r="E59" i="1"/>
  <c r="E55" i="1"/>
  <c r="E51" i="1"/>
  <c r="E45" i="1"/>
  <c r="E41" i="1"/>
  <c r="E37" i="1"/>
  <c r="E33" i="1"/>
  <c r="E27" i="1"/>
  <c r="E23" i="1"/>
  <c r="E17" i="1"/>
  <c r="E13" i="1"/>
  <c r="E9" i="1"/>
  <c r="E78" i="1" l="1"/>
  <c r="E79" i="1"/>
  <c r="E64" i="1"/>
  <c r="E65" i="1"/>
  <c r="E95" i="1"/>
  <c r="E93" i="1"/>
  <c r="E94" i="1"/>
  <c r="E86" i="1"/>
  <c r="E96" i="1" l="1"/>
  <c r="E97" i="1"/>
</calcChain>
</file>

<file path=xl/sharedStrings.xml><?xml version="1.0" encoding="utf-8"?>
<sst xmlns="http://schemas.openxmlformats.org/spreadsheetml/2006/main" count="186" uniqueCount="54">
  <si>
    <t>Влаштування утеплення цоколя плитами XPS.</t>
  </si>
  <si>
    <t>Клейове кріплення плит XPS до основи.</t>
  </si>
  <si>
    <t>Монтаж металевого захисного фартуха по верхній кромці цоколя.</t>
  </si>
  <si>
    <t>Фартух із оцинкованої сталі 0,45–0,5 мм з крапельником</t>
  </si>
  <si>
    <t>Саморізи / дюбелі з пресшайбою</t>
  </si>
  <si>
    <t>Монтаж прижимної планки за фартухом.</t>
  </si>
  <si>
    <t>Герметизація стику прижимної планки з фасадом.</t>
  </si>
  <si>
    <t>Герметик для зовнішніх робіт</t>
  </si>
  <si>
    <t>Утеплення зовнішніх стін фасаду мінераловатними плитами (MWI)</t>
  </si>
  <si>
    <r>
      <t xml:space="preserve">Система утеплення: </t>
    </r>
    <r>
      <rPr>
        <b/>
        <sz val="11"/>
        <color theme="1"/>
        <rFont val="Times New Roman"/>
        <family val="1"/>
        <charset val="204"/>
      </rPr>
      <t>СФТК ("мокрий фасад")</t>
    </r>
  </si>
  <si>
    <t>Одн. вим.</t>
  </si>
  <si>
    <t>Норма витрат</t>
  </si>
  <si>
    <t>К-ть</t>
  </si>
  <si>
    <t>1-й поверх</t>
  </si>
  <si>
    <t>Влаштування утеплення фасаду MW t=100 мм</t>
  </si>
  <si>
    <t>м2</t>
  </si>
  <si>
    <t>м3</t>
  </si>
  <si>
    <t>Влаштування утеплення фасаду MW t=150 мм</t>
  </si>
  <si>
    <t>Влаштування утеплення фасаду MW t=200 мм</t>
  </si>
  <si>
    <t>2-й поверх</t>
  </si>
  <si>
    <t>Технічний поверх</t>
  </si>
  <si>
    <t>Влаштування утеплення фасаду MW t=50 мм</t>
  </si>
  <si>
    <t>Дах, відмітка +9,700</t>
  </si>
  <si>
    <t>Дах, відмітка +11,200</t>
  </si>
  <si>
    <t>Оздоблення (декоративна штукатурка, кольорова в масі)</t>
  </si>
  <si>
    <t>Ґрунтування поверхонь фасаду під декоративну штукатурку</t>
  </si>
  <si>
    <t>Ґрунтівка адгезійна (кварцова, тонуюча)</t>
  </si>
  <si>
    <t>кг</t>
  </si>
  <si>
    <t>Нанесення декоративної фасадної штукатурки</t>
  </si>
  <si>
    <t>Цоколь</t>
  </si>
  <si>
    <t>Утеплювач (XPS) 100 мм</t>
  </si>
  <si>
    <t>Тарілчастий фасадний дюбель для XPS з термоголовкою</t>
  </si>
  <si>
    <t>шт</t>
  </si>
  <si>
    <t>Улаштування армувальної сітки по XPS (без фінішної штукатурки).</t>
  </si>
  <si>
    <t>Склосітка (лугостійка)</t>
  </si>
  <si>
    <t>Клей</t>
  </si>
  <si>
    <t>м пог</t>
  </si>
  <si>
    <t>л</t>
  </si>
  <si>
    <t>Клейова цементно-полімерна суміш для приклеювання мінераловатних плит</t>
  </si>
  <si>
    <t>Дюбель фасадний тарілчастий для мінераловатних плит з металевим стрижнем і термоголовкою</t>
  </si>
  <si>
    <t>Металева притискна планка для фіксації краю утеплювача та гідроізоляційних шарів</t>
  </si>
  <si>
    <t>Дюбель-гвоздь / саморіз з дюбелем для кріплення металевих елементів до бетону</t>
  </si>
  <si>
    <t>Примітки</t>
  </si>
  <si>
    <t>Декоративна фасадна штукатурка для зовнішніх робіт кольорова в масі (з пігментом RAL 9016) фракція 1,5-2,0 мм</t>
  </si>
  <si>
    <t>Декоративна фасадна штукатурка для зовнішніх робіт кольорова в масі (з пігментом RAL 8017) фракція 1,5-2,0 мм</t>
  </si>
  <si>
    <t>367,56 м2</t>
  </si>
  <si>
    <t>701,89 м2</t>
  </si>
  <si>
    <t xml:space="preserve"> Мінеральна вата (MWI, 150 кг/м³) 100 мм</t>
  </si>
  <si>
    <t xml:space="preserve"> Мінеральна вата (MWI, 150 кг/м³) 150 мм</t>
  </si>
  <si>
    <t xml:space="preserve"> Мінеральна вата (MWI, 150 кг/м³) 200 мм</t>
  </si>
  <si>
    <t xml:space="preserve"> Мінеральна вата (MWI, 150 кг/м³) 50 мм</t>
  </si>
  <si>
    <t xml:space="preserve">                                             ИТОГО ПО РАБОТАМ:</t>
  </si>
  <si>
    <t>Ціна.</t>
  </si>
  <si>
    <t>Сума.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</si>
</sst>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07"/>
  <sheetViews>
    <sheetView tabSelected="1" zoomScale="120" zoomScaleNormal="120" workbookViewId="0">
      <selection activeCell="H7" sqref="H7"/>
    </sheetView>
  </sheetViews>
  <sheetFormatPr defaultColWidth="8.8984375" defaultRowHeight="13.8"/>
  <cols>
    <col min="1" max="1" width="8.8984375" style="1"/>
    <col min="2" max="2" width="44.09765625" style="3" customWidth="1"/>
    <col min="3" max="4" width="8.8984375" style="4"/>
    <col min="5" max="5" width="8.8984375" style="24"/>
    <col min="6" max="6" width="8.8984375" style="5"/>
    <col min="7" max="7" width="8.8984375" style="24"/>
    <col min="8" max="8" width="15.796875" style="1" customWidth="1"/>
    <col min="9" max="16384" width="8.8984375" style="1"/>
  </cols>
  <sheetData>
    <row r="4" spans="2:8">
      <c r="B4" s="2" t="s">
        <v>9</v>
      </c>
    </row>
    <row r="5" spans="2:8" ht="34.799999999999997">
      <c r="B5" s="6" t="s">
        <v>8</v>
      </c>
      <c r="C5" s="7" t="s">
        <v>10</v>
      </c>
      <c r="D5" s="8" t="s">
        <v>11</v>
      </c>
      <c r="E5" s="25" t="s">
        <v>12</v>
      </c>
      <c r="F5" s="9" t="s">
        <v>52</v>
      </c>
      <c r="G5" s="25" t="s">
        <v>53</v>
      </c>
      <c r="H5" s="7" t="s">
        <v>42</v>
      </c>
    </row>
    <row r="6" spans="2:8">
      <c r="B6" s="10"/>
      <c r="C6" s="7"/>
      <c r="D6" s="7"/>
      <c r="E6" s="25"/>
      <c r="F6" s="9"/>
      <c r="G6" s="25"/>
      <c r="H6" s="11"/>
    </row>
    <row r="7" spans="2:8" ht="14.4">
      <c r="B7" s="12" t="s">
        <v>13</v>
      </c>
      <c r="C7" s="7"/>
      <c r="D7" s="7"/>
      <c r="E7" s="25"/>
      <c r="F7" s="9"/>
      <c r="G7" s="25"/>
      <c r="H7" s="11"/>
    </row>
    <row r="8" spans="2:8">
      <c r="B8" s="32" t="s">
        <v>14</v>
      </c>
      <c r="C8" s="33" t="s">
        <v>15</v>
      </c>
      <c r="D8" s="33"/>
      <c r="E8" s="34">
        <v>84.03</v>
      </c>
      <c r="F8" s="35">
        <v>0</v>
      </c>
      <c r="G8" s="34">
        <f>E8*F8</f>
        <v>0</v>
      </c>
      <c r="H8" s="11"/>
    </row>
    <row r="9" spans="2:8">
      <c r="B9" s="19" t="s">
        <v>47</v>
      </c>
      <c r="C9" s="14" t="s">
        <v>16</v>
      </c>
      <c r="D9" s="14">
        <v>1.05</v>
      </c>
      <c r="E9" s="26">
        <f>E8*D9</f>
        <v>88.231500000000011</v>
      </c>
      <c r="F9" s="15"/>
      <c r="G9" s="25">
        <f t="shared" ref="G9:G72" si="0">E9*F9</f>
        <v>0</v>
      </c>
      <c r="H9" s="11"/>
    </row>
    <row r="10" spans="2:8" ht="27.6">
      <c r="B10" s="19" t="s">
        <v>38</v>
      </c>
      <c r="C10" s="14" t="s">
        <v>27</v>
      </c>
      <c r="D10" s="14">
        <v>6</v>
      </c>
      <c r="E10" s="26">
        <f>E8*D10</f>
        <v>504.18</v>
      </c>
      <c r="F10" s="15"/>
      <c r="G10" s="25">
        <f t="shared" si="0"/>
        <v>0</v>
      </c>
      <c r="H10" s="11"/>
    </row>
    <row r="11" spans="2:8" ht="27.6">
      <c r="B11" s="19" t="s">
        <v>39</v>
      </c>
      <c r="C11" s="14" t="s">
        <v>32</v>
      </c>
      <c r="D11" s="14">
        <v>5</v>
      </c>
      <c r="E11" s="26">
        <f>ROUNDUP(E8*D11,0)</f>
        <v>421</v>
      </c>
      <c r="F11" s="15"/>
      <c r="G11" s="25">
        <f t="shared" si="0"/>
        <v>0</v>
      </c>
      <c r="H11" s="11"/>
    </row>
    <row r="12" spans="2:8">
      <c r="B12" s="32" t="s">
        <v>17</v>
      </c>
      <c r="C12" s="33" t="s">
        <v>15</v>
      </c>
      <c r="D12" s="33"/>
      <c r="E12" s="34">
        <v>175.66</v>
      </c>
      <c r="F12" s="35">
        <v>0</v>
      </c>
      <c r="G12" s="34">
        <f t="shared" si="0"/>
        <v>0</v>
      </c>
      <c r="H12" s="11"/>
    </row>
    <row r="13" spans="2:8">
      <c r="B13" s="19" t="s">
        <v>48</v>
      </c>
      <c r="C13" s="14" t="s">
        <v>16</v>
      </c>
      <c r="D13" s="14">
        <v>1.05</v>
      </c>
      <c r="E13" s="26">
        <f>E12*D13</f>
        <v>184.44300000000001</v>
      </c>
      <c r="F13" s="15"/>
      <c r="G13" s="25">
        <f t="shared" si="0"/>
        <v>0</v>
      </c>
      <c r="H13" s="11"/>
    </row>
    <row r="14" spans="2:8" ht="27.6">
      <c r="B14" s="19" t="s">
        <v>38</v>
      </c>
      <c r="C14" s="14" t="s">
        <v>27</v>
      </c>
      <c r="D14" s="14">
        <v>7</v>
      </c>
      <c r="E14" s="26">
        <f>E12*D14</f>
        <v>1229.6199999999999</v>
      </c>
      <c r="F14" s="15"/>
      <c r="G14" s="25">
        <f t="shared" si="0"/>
        <v>0</v>
      </c>
      <c r="H14" s="11"/>
    </row>
    <row r="15" spans="2:8" ht="27.6">
      <c r="B15" s="19" t="s">
        <v>39</v>
      </c>
      <c r="C15" s="14" t="s">
        <v>32</v>
      </c>
      <c r="D15" s="14">
        <v>5</v>
      </c>
      <c r="E15" s="26">
        <f>ROUNDUP(E12*D15,0)</f>
        <v>879</v>
      </c>
      <c r="F15" s="15"/>
      <c r="G15" s="25">
        <f t="shared" si="0"/>
        <v>0</v>
      </c>
      <c r="H15" s="11"/>
    </row>
    <row r="16" spans="2:8">
      <c r="B16" s="32" t="s">
        <v>18</v>
      </c>
      <c r="C16" s="33" t="s">
        <v>15</v>
      </c>
      <c r="D16" s="33"/>
      <c r="E16" s="34">
        <v>27.99</v>
      </c>
      <c r="F16" s="35">
        <v>0</v>
      </c>
      <c r="G16" s="34">
        <f t="shared" si="0"/>
        <v>0</v>
      </c>
      <c r="H16" s="11"/>
    </row>
    <row r="17" spans="2:8">
      <c r="B17" s="19" t="s">
        <v>49</v>
      </c>
      <c r="C17" s="14" t="s">
        <v>16</v>
      </c>
      <c r="D17" s="14">
        <v>1.05</v>
      </c>
      <c r="E17" s="26">
        <f>E16*D17</f>
        <v>29.389499999999998</v>
      </c>
      <c r="F17" s="15"/>
      <c r="G17" s="25">
        <f t="shared" si="0"/>
        <v>0</v>
      </c>
      <c r="H17" s="11"/>
    </row>
    <row r="18" spans="2:8" ht="27.6">
      <c r="B18" s="19" t="s">
        <v>38</v>
      </c>
      <c r="C18" s="14" t="s">
        <v>27</v>
      </c>
      <c r="D18" s="14">
        <v>8</v>
      </c>
      <c r="E18" s="26">
        <f>E16*D18</f>
        <v>223.92</v>
      </c>
      <c r="F18" s="15"/>
      <c r="G18" s="25">
        <f t="shared" si="0"/>
        <v>0</v>
      </c>
      <c r="H18" s="11"/>
    </row>
    <row r="19" spans="2:8" ht="27.6">
      <c r="B19" s="19" t="s">
        <v>39</v>
      </c>
      <c r="C19" s="14" t="s">
        <v>32</v>
      </c>
      <c r="D19" s="14">
        <v>5</v>
      </c>
      <c r="E19" s="26">
        <f>ROUNDUP(E16*D19,0)</f>
        <v>140</v>
      </c>
      <c r="F19" s="15"/>
      <c r="G19" s="25">
        <f t="shared" si="0"/>
        <v>0</v>
      </c>
      <c r="H19" s="11"/>
    </row>
    <row r="20" spans="2:8">
      <c r="B20" s="18"/>
      <c r="C20" s="7"/>
      <c r="D20" s="7"/>
      <c r="E20" s="25"/>
      <c r="F20" s="9"/>
      <c r="G20" s="25">
        <f t="shared" si="0"/>
        <v>0</v>
      </c>
      <c r="H20" s="11"/>
    </row>
    <row r="21" spans="2:8" ht="14.4">
      <c r="B21" s="20" t="s">
        <v>19</v>
      </c>
      <c r="C21" s="7"/>
      <c r="D21" s="7"/>
      <c r="E21" s="25"/>
      <c r="F21" s="9"/>
      <c r="G21" s="25">
        <f t="shared" si="0"/>
        <v>0</v>
      </c>
      <c r="H21" s="11"/>
    </row>
    <row r="22" spans="2:8">
      <c r="B22" s="32" t="s">
        <v>17</v>
      </c>
      <c r="C22" s="33" t="s">
        <v>15</v>
      </c>
      <c r="D22" s="33"/>
      <c r="E22" s="34">
        <v>272.08</v>
      </c>
      <c r="F22" s="35">
        <v>0</v>
      </c>
      <c r="G22" s="34">
        <f t="shared" si="0"/>
        <v>0</v>
      </c>
      <c r="H22" s="11"/>
    </row>
    <row r="23" spans="2:8">
      <c r="B23" s="19" t="s">
        <v>48</v>
      </c>
      <c r="C23" s="14" t="s">
        <v>16</v>
      </c>
      <c r="D23" s="14">
        <v>1.05</v>
      </c>
      <c r="E23" s="26">
        <f>E22*D23</f>
        <v>285.68399999999997</v>
      </c>
      <c r="F23" s="15"/>
      <c r="G23" s="25">
        <f t="shared" si="0"/>
        <v>0</v>
      </c>
      <c r="H23" s="11"/>
    </row>
    <row r="24" spans="2:8" ht="27.6">
      <c r="B24" s="19" t="s">
        <v>38</v>
      </c>
      <c r="C24" s="14" t="s">
        <v>27</v>
      </c>
      <c r="D24" s="14">
        <v>7</v>
      </c>
      <c r="E24" s="26">
        <f>E22*D24</f>
        <v>1904.56</v>
      </c>
      <c r="F24" s="15"/>
      <c r="G24" s="25">
        <f t="shared" si="0"/>
        <v>0</v>
      </c>
      <c r="H24" s="11"/>
    </row>
    <row r="25" spans="2:8" ht="27.6">
      <c r="B25" s="19" t="s">
        <v>39</v>
      </c>
      <c r="C25" s="14" t="s">
        <v>32</v>
      </c>
      <c r="D25" s="14">
        <v>5</v>
      </c>
      <c r="E25" s="26">
        <f>ROUNDUP(E22*D25,0)</f>
        <v>1361</v>
      </c>
      <c r="F25" s="15"/>
      <c r="G25" s="25">
        <f t="shared" si="0"/>
        <v>0</v>
      </c>
      <c r="H25" s="11"/>
    </row>
    <row r="26" spans="2:8">
      <c r="B26" s="32" t="s">
        <v>18</v>
      </c>
      <c r="C26" s="33" t="s">
        <v>15</v>
      </c>
      <c r="D26" s="33"/>
      <c r="E26" s="34">
        <v>36.56</v>
      </c>
      <c r="F26" s="35">
        <v>0</v>
      </c>
      <c r="G26" s="34">
        <f t="shared" si="0"/>
        <v>0</v>
      </c>
      <c r="H26" s="11"/>
    </row>
    <row r="27" spans="2:8">
      <c r="B27" s="19" t="s">
        <v>49</v>
      </c>
      <c r="C27" s="14" t="s">
        <v>16</v>
      </c>
      <c r="D27" s="14">
        <v>1.05</v>
      </c>
      <c r="E27" s="26">
        <f>E26*D27</f>
        <v>38.388000000000005</v>
      </c>
      <c r="F27" s="15"/>
      <c r="G27" s="25">
        <f t="shared" si="0"/>
        <v>0</v>
      </c>
      <c r="H27" s="11"/>
    </row>
    <row r="28" spans="2:8" ht="27.6">
      <c r="B28" s="19" t="s">
        <v>38</v>
      </c>
      <c r="C28" s="14" t="s">
        <v>27</v>
      </c>
      <c r="D28" s="14">
        <v>8</v>
      </c>
      <c r="E28" s="26">
        <f>E26*D28</f>
        <v>292.48</v>
      </c>
      <c r="F28" s="15"/>
      <c r="G28" s="25">
        <f t="shared" si="0"/>
        <v>0</v>
      </c>
      <c r="H28" s="11"/>
    </row>
    <row r="29" spans="2:8" ht="27.6">
      <c r="B29" s="19" t="s">
        <v>39</v>
      </c>
      <c r="C29" s="14" t="s">
        <v>32</v>
      </c>
      <c r="D29" s="14">
        <v>5</v>
      </c>
      <c r="E29" s="26">
        <f>ROUNDUP(E26*D29,0)</f>
        <v>183</v>
      </c>
      <c r="F29" s="15"/>
      <c r="G29" s="25">
        <f t="shared" si="0"/>
        <v>0</v>
      </c>
      <c r="H29" s="11"/>
    </row>
    <row r="30" spans="2:8">
      <c r="B30" s="18"/>
      <c r="C30" s="7"/>
      <c r="D30" s="7"/>
      <c r="E30" s="25"/>
      <c r="F30" s="9"/>
      <c r="G30" s="25">
        <f t="shared" si="0"/>
        <v>0</v>
      </c>
      <c r="H30" s="11"/>
    </row>
    <row r="31" spans="2:8" ht="14.4">
      <c r="B31" s="20" t="s">
        <v>20</v>
      </c>
      <c r="C31" s="7"/>
      <c r="D31" s="7"/>
      <c r="E31" s="25"/>
      <c r="F31" s="9"/>
      <c r="G31" s="25">
        <f t="shared" si="0"/>
        <v>0</v>
      </c>
      <c r="H31" s="11"/>
    </row>
    <row r="32" spans="2:8">
      <c r="B32" s="32" t="s">
        <v>14</v>
      </c>
      <c r="C32" s="33" t="s">
        <v>15</v>
      </c>
      <c r="D32" s="33"/>
      <c r="E32" s="34">
        <v>59.31</v>
      </c>
      <c r="F32" s="35">
        <v>0</v>
      </c>
      <c r="G32" s="34">
        <f t="shared" si="0"/>
        <v>0</v>
      </c>
      <c r="H32" s="11"/>
    </row>
    <row r="33" spans="2:8">
      <c r="B33" s="19" t="s">
        <v>47</v>
      </c>
      <c r="C33" s="14" t="s">
        <v>16</v>
      </c>
      <c r="D33" s="14">
        <v>1.05</v>
      </c>
      <c r="E33" s="26">
        <f>E32*D33</f>
        <v>62.275500000000008</v>
      </c>
      <c r="F33" s="15"/>
      <c r="G33" s="25">
        <f t="shared" si="0"/>
        <v>0</v>
      </c>
      <c r="H33" s="11"/>
    </row>
    <row r="34" spans="2:8" ht="27.6">
      <c r="B34" s="19" t="s">
        <v>38</v>
      </c>
      <c r="C34" s="14" t="s">
        <v>27</v>
      </c>
      <c r="D34" s="14">
        <v>6</v>
      </c>
      <c r="E34" s="26">
        <f>E32*D34</f>
        <v>355.86</v>
      </c>
      <c r="F34" s="15"/>
      <c r="G34" s="25">
        <f t="shared" si="0"/>
        <v>0</v>
      </c>
      <c r="H34" s="11"/>
    </row>
    <row r="35" spans="2:8" ht="27.6">
      <c r="B35" s="19" t="s">
        <v>39</v>
      </c>
      <c r="C35" s="14" t="s">
        <v>32</v>
      </c>
      <c r="D35" s="14">
        <v>5</v>
      </c>
      <c r="E35" s="26">
        <f>ROUNDUP(E32*D35,0)</f>
        <v>297</v>
      </c>
      <c r="F35" s="15"/>
      <c r="G35" s="25">
        <f t="shared" si="0"/>
        <v>0</v>
      </c>
      <c r="H35" s="11"/>
    </row>
    <row r="36" spans="2:8">
      <c r="B36" s="32" t="s">
        <v>17</v>
      </c>
      <c r="C36" s="33" t="s">
        <v>15</v>
      </c>
      <c r="D36" s="33"/>
      <c r="E36" s="34">
        <v>156.58000000000001</v>
      </c>
      <c r="F36" s="35">
        <v>0</v>
      </c>
      <c r="G36" s="34">
        <f t="shared" si="0"/>
        <v>0</v>
      </c>
      <c r="H36" s="11"/>
    </row>
    <row r="37" spans="2:8">
      <c r="B37" s="19" t="s">
        <v>48</v>
      </c>
      <c r="C37" s="14" t="s">
        <v>16</v>
      </c>
      <c r="D37" s="14">
        <v>1.05</v>
      </c>
      <c r="E37" s="26">
        <f>E36*D37</f>
        <v>164.40900000000002</v>
      </c>
      <c r="F37" s="15"/>
      <c r="G37" s="25">
        <f t="shared" si="0"/>
        <v>0</v>
      </c>
      <c r="H37" s="11"/>
    </row>
    <row r="38" spans="2:8" ht="27.6">
      <c r="B38" s="19" t="s">
        <v>38</v>
      </c>
      <c r="C38" s="14" t="s">
        <v>27</v>
      </c>
      <c r="D38" s="14">
        <v>7</v>
      </c>
      <c r="E38" s="26">
        <f>E36*D38</f>
        <v>1096.0600000000002</v>
      </c>
      <c r="F38" s="15"/>
      <c r="G38" s="25">
        <f t="shared" si="0"/>
        <v>0</v>
      </c>
      <c r="H38" s="11"/>
    </row>
    <row r="39" spans="2:8" ht="27.6">
      <c r="B39" s="19" t="s">
        <v>39</v>
      </c>
      <c r="C39" s="14" t="s">
        <v>32</v>
      </c>
      <c r="D39" s="14">
        <v>5</v>
      </c>
      <c r="E39" s="26">
        <f>ROUNDUP(E36*D39,0)</f>
        <v>783</v>
      </c>
      <c r="F39" s="15"/>
      <c r="G39" s="25">
        <f t="shared" si="0"/>
        <v>0</v>
      </c>
      <c r="H39" s="11"/>
    </row>
    <row r="40" spans="2:8">
      <c r="B40" s="32" t="s">
        <v>18</v>
      </c>
      <c r="C40" s="33" t="s">
        <v>15</v>
      </c>
      <c r="D40" s="33"/>
      <c r="E40" s="34">
        <v>20</v>
      </c>
      <c r="F40" s="35">
        <v>0</v>
      </c>
      <c r="G40" s="34">
        <f t="shared" si="0"/>
        <v>0</v>
      </c>
      <c r="H40" s="11"/>
    </row>
    <row r="41" spans="2:8">
      <c r="B41" s="19" t="s">
        <v>49</v>
      </c>
      <c r="C41" s="14" t="s">
        <v>16</v>
      </c>
      <c r="D41" s="14">
        <v>1.05</v>
      </c>
      <c r="E41" s="26">
        <f>E40*D41</f>
        <v>21</v>
      </c>
      <c r="F41" s="15"/>
      <c r="G41" s="25">
        <f t="shared" si="0"/>
        <v>0</v>
      </c>
      <c r="H41" s="11"/>
    </row>
    <row r="42" spans="2:8" ht="27.6">
      <c r="B42" s="19" t="s">
        <v>38</v>
      </c>
      <c r="C42" s="14" t="s">
        <v>27</v>
      </c>
      <c r="D42" s="14">
        <v>8</v>
      </c>
      <c r="E42" s="26">
        <f>E40*D42</f>
        <v>160</v>
      </c>
      <c r="F42" s="15"/>
      <c r="G42" s="25">
        <f t="shared" si="0"/>
        <v>0</v>
      </c>
      <c r="H42" s="11"/>
    </row>
    <row r="43" spans="2:8" ht="27.6">
      <c r="B43" s="19" t="s">
        <v>39</v>
      </c>
      <c r="C43" s="14" t="s">
        <v>32</v>
      </c>
      <c r="D43" s="14">
        <v>5</v>
      </c>
      <c r="E43" s="26">
        <f>ROUNDUP(E40*D43,0)</f>
        <v>100</v>
      </c>
      <c r="F43" s="15"/>
      <c r="G43" s="25">
        <f t="shared" si="0"/>
        <v>0</v>
      </c>
      <c r="H43" s="11"/>
    </row>
    <row r="44" spans="2:8">
      <c r="B44" s="32" t="s">
        <v>21</v>
      </c>
      <c r="C44" s="7" t="s">
        <v>15</v>
      </c>
      <c r="D44" s="7"/>
      <c r="E44" s="25">
        <v>95.88</v>
      </c>
      <c r="F44" s="9">
        <v>0</v>
      </c>
      <c r="G44" s="25">
        <f t="shared" si="0"/>
        <v>0</v>
      </c>
      <c r="H44" s="11"/>
    </row>
    <row r="45" spans="2:8">
      <c r="B45" s="19" t="s">
        <v>50</v>
      </c>
      <c r="C45" s="14" t="s">
        <v>16</v>
      </c>
      <c r="D45" s="14">
        <v>1.05</v>
      </c>
      <c r="E45" s="26">
        <f>E44*D45</f>
        <v>100.67399999999999</v>
      </c>
      <c r="F45" s="15"/>
      <c r="G45" s="25">
        <f t="shared" si="0"/>
        <v>0</v>
      </c>
      <c r="H45" s="11"/>
    </row>
    <row r="46" spans="2:8" ht="27.6">
      <c r="B46" s="19" t="s">
        <v>38</v>
      </c>
      <c r="C46" s="14" t="s">
        <v>27</v>
      </c>
      <c r="D46" s="14">
        <v>5</v>
      </c>
      <c r="E46" s="26">
        <f>E44*D46</f>
        <v>479.4</v>
      </c>
      <c r="F46" s="15"/>
      <c r="G46" s="25">
        <f t="shared" si="0"/>
        <v>0</v>
      </c>
      <c r="H46" s="11"/>
    </row>
    <row r="47" spans="2:8" ht="27.6">
      <c r="B47" s="19" t="s">
        <v>39</v>
      </c>
      <c r="C47" s="14" t="s">
        <v>32</v>
      </c>
      <c r="D47" s="14">
        <v>5</v>
      </c>
      <c r="E47" s="26">
        <f>ROUNDUP(E44*D47,0)</f>
        <v>480</v>
      </c>
      <c r="F47" s="15"/>
      <c r="G47" s="25">
        <f t="shared" si="0"/>
        <v>0</v>
      </c>
      <c r="H47" s="11"/>
    </row>
    <row r="48" spans="2:8">
      <c r="B48" s="18"/>
      <c r="C48" s="7"/>
      <c r="D48" s="7"/>
      <c r="E48" s="25"/>
      <c r="F48" s="9"/>
      <c r="G48" s="25">
        <f t="shared" si="0"/>
        <v>0</v>
      </c>
      <c r="H48" s="11"/>
    </row>
    <row r="49" spans="2:8" ht="14.4">
      <c r="B49" s="20" t="s">
        <v>22</v>
      </c>
      <c r="C49" s="7"/>
      <c r="D49" s="7"/>
      <c r="E49" s="25"/>
      <c r="F49" s="9"/>
      <c r="G49" s="25">
        <f t="shared" si="0"/>
        <v>0</v>
      </c>
      <c r="H49" s="11"/>
    </row>
    <row r="50" spans="2:8">
      <c r="B50" s="32" t="s">
        <v>14</v>
      </c>
      <c r="C50" s="33" t="s">
        <v>15</v>
      </c>
      <c r="D50" s="33"/>
      <c r="E50" s="34">
        <v>1.4</v>
      </c>
      <c r="F50" s="35">
        <v>0</v>
      </c>
      <c r="G50" s="34">
        <f>E50*F50</f>
        <v>0</v>
      </c>
      <c r="H50" s="11"/>
    </row>
    <row r="51" spans="2:8">
      <c r="B51" s="19" t="s">
        <v>47</v>
      </c>
      <c r="C51" s="14" t="s">
        <v>16</v>
      </c>
      <c r="D51" s="14">
        <v>1.05</v>
      </c>
      <c r="E51" s="26">
        <f>E50*D51</f>
        <v>1.47</v>
      </c>
      <c r="F51" s="15"/>
      <c r="G51" s="25">
        <f t="shared" si="0"/>
        <v>0</v>
      </c>
      <c r="H51" s="11"/>
    </row>
    <row r="52" spans="2:8" ht="27.6">
      <c r="B52" s="19" t="s">
        <v>38</v>
      </c>
      <c r="C52" s="14" t="s">
        <v>27</v>
      </c>
      <c r="D52" s="14">
        <v>6</v>
      </c>
      <c r="E52" s="26">
        <f>E50*D52</f>
        <v>8.3999999999999986</v>
      </c>
      <c r="F52" s="15"/>
      <c r="G52" s="25">
        <f t="shared" si="0"/>
        <v>0</v>
      </c>
      <c r="H52" s="11"/>
    </row>
    <row r="53" spans="2:8" ht="27.6">
      <c r="B53" s="19" t="s">
        <v>39</v>
      </c>
      <c r="C53" s="14" t="s">
        <v>32</v>
      </c>
      <c r="D53" s="14">
        <v>5</v>
      </c>
      <c r="E53" s="26">
        <f>ROUNDUP(E50*D53,0)</f>
        <v>7</v>
      </c>
      <c r="F53" s="15"/>
      <c r="G53" s="25">
        <f t="shared" si="0"/>
        <v>0</v>
      </c>
      <c r="H53" s="11"/>
    </row>
    <row r="54" spans="2:8">
      <c r="B54" s="32" t="s">
        <v>17</v>
      </c>
      <c r="C54" s="33" t="s">
        <v>15</v>
      </c>
      <c r="D54" s="33"/>
      <c r="E54" s="34">
        <v>58.11</v>
      </c>
      <c r="F54" s="35">
        <v>0</v>
      </c>
      <c r="G54" s="34">
        <f t="shared" si="0"/>
        <v>0</v>
      </c>
      <c r="H54" s="11"/>
    </row>
    <row r="55" spans="2:8">
      <c r="B55" s="19" t="s">
        <v>48</v>
      </c>
      <c r="C55" s="14" t="s">
        <v>16</v>
      </c>
      <c r="D55" s="14">
        <v>1.05</v>
      </c>
      <c r="E55" s="26">
        <f>E54*D55</f>
        <v>61.015500000000003</v>
      </c>
      <c r="F55" s="15"/>
      <c r="G55" s="25">
        <f t="shared" si="0"/>
        <v>0</v>
      </c>
      <c r="H55" s="11"/>
    </row>
    <row r="56" spans="2:8" ht="27.6">
      <c r="B56" s="19" t="s">
        <v>38</v>
      </c>
      <c r="C56" s="14" t="s">
        <v>27</v>
      </c>
      <c r="D56" s="14">
        <v>7</v>
      </c>
      <c r="E56" s="26">
        <f>E54*D56</f>
        <v>406.77</v>
      </c>
      <c r="F56" s="15"/>
      <c r="G56" s="25">
        <f t="shared" si="0"/>
        <v>0</v>
      </c>
      <c r="H56" s="11"/>
    </row>
    <row r="57" spans="2:8" ht="27.6">
      <c r="B57" s="19" t="s">
        <v>39</v>
      </c>
      <c r="C57" s="14" t="s">
        <v>32</v>
      </c>
      <c r="D57" s="14">
        <v>5</v>
      </c>
      <c r="E57" s="26">
        <f>ROUNDUP(E54*D57,0)</f>
        <v>291</v>
      </c>
      <c r="F57" s="15"/>
      <c r="G57" s="25">
        <f t="shared" si="0"/>
        <v>0</v>
      </c>
      <c r="H57" s="11"/>
    </row>
    <row r="58" spans="2:8">
      <c r="B58" s="32" t="s">
        <v>18</v>
      </c>
      <c r="C58" s="33" t="s">
        <v>15</v>
      </c>
      <c r="D58" s="33"/>
      <c r="E58" s="34">
        <v>15.27</v>
      </c>
      <c r="F58" s="35">
        <v>0</v>
      </c>
      <c r="G58" s="34">
        <f t="shared" si="0"/>
        <v>0</v>
      </c>
      <c r="H58" s="11"/>
    </row>
    <row r="59" spans="2:8">
      <c r="B59" s="19" t="s">
        <v>49</v>
      </c>
      <c r="C59" s="14" t="s">
        <v>16</v>
      </c>
      <c r="D59" s="14">
        <v>1.05</v>
      </c>
      <c r="E59" s="26">
        <f>E58*D59</f>
        <v>16.0335</v>
      </c>
      <c r="F59" s="15"/>
      <c r="G59" s="25">
        <f t="shared" si="0"/>
        <v>0</v>
      </c>
      <c r="H59" s="11"/>
    </row>
    <row r="60" spans="2:8" ht="27.6">
      <c r="B60" s="19" t="s">
        <v>38</v>
      </c>
      <c r="C60" s="14" t="s">
        <v>27</v>
      </c>
      <c r="D60" s="14">
        <v>8</v>
      </c>
      <c r="E60" s="26">
        <f>E58*D60</f>
        <v>122.16</v>
      </c>
      <c r="F60" s="15"/>
      <c r="G60" s="25">
        <f t="shared" si="0"/>
        <v>0</v>
      </c>
      <c r="H60" s="11"/>
    </row>
    <row r="61" spans="2:8" ht="27.6">
      <c r="B61" s="19" t="s">
        <v>39</v>
      </c>
      <c r="C61" s="14" t="s">
        <v>32</v>
      </c>
      <c r="D61" s="14">
        <v>5</v>
      </c>
      <c r="E61" s="26">
        <f>ROUNDUP(E58*D61,0)</f>
        <v>77</v>
      </c>
      <c r="F61" s="15"/>
      <c r="G61" s="25">
        <f t="shared" si="0"/>
        <v>0</v>
      </c>
      <c r="H61" s="11"/>
    </row>
    <row r="62" spans="2:8" s="37" customFormat="1">
      <c r="B62" s="32" t="s">
        <v>21</v>
      </c>
      <c r="C62" s="33" t="s">
        <v>15</v>
      </c>
      <c r="D62" s="33"/>
      <c r="E62" s="34">
        <f>59.57+2.66</f>
        <v>62.230000000000004</v>
      </c>
      <c r="F62" s="35">
        <v>0</v>
      </c>
      <c r="G62" s="34">
        <f t="shared" si="0"/>
        <v>0</v>
      </c>
      <c r="H62" s="36"/>
    </row>
    <row r="63" spans="2:8">
      <c r="B63" s="19" t="s">
        <v>50</v>
      </c>
      <c r="C63" s="14" t="s">
        <v>16</v>
      </c>
      <c r="D63" s="14">
        <v>1.05</v>
      </c>
      <c r="E63" s="26">
        <f>E62*D63</f>
        <v>65.341500000000011</v>
      </c>
      <c r="F63" s="15"/>
      <c r="G63" s="25">
        <f t="shared" si="0"/>
        <v>0</v>
      </c>
      <c r="H63" s="11"/>
    </row>
    <row r="64" spans="2:8" ht="27.6">
      <c r="B64" s="19" t="s">
        <v>38</v>
      </c>
      <c r="C64" s="14" t="s">
        <v>27</v>
      </c>
      <c r="D64" s="14">
        <v>5</v>
      </c>
      <c r="E64" s="26">
        <f>E62*D64</f>
        <v>311.15000000000003</v>
      </c>
      <c r="F64" s="15"/>
      <c r="G64" s="25">
        <f t="shared" si="0"/>
        <v>0</v>
      </c>
      <c r="H64" s="11"/>
    </row>
    <row r="65" spans="2:8" ht="27.6">
      <c r="B65" s="19" t="s">
        <v>39</v>
      </c>
      <c r="C65" s="14" t="s">
        <v>32</v>
      </c>
      <c r="D65" s="14">
        <v>5</v>
      </c>
      <c r="E65" s="26">
        <f>ROUNDUP(E62*D65,0)</f>
        <v>312</v>
      </c>
      <c r="F65" s="15"/>
      <c r="G65" s="25">
        <f t="shared" si="0"/>
        <v>0</v>
      </c>
      <c r="H65" s="11"/>
    </row>
    <row r="66" spans="2:8">
      <c r="B66" s="18"/>
      <c r="C66" s="7"/>
      <c r="D66" s="7"/>
      <c r="E66" s="25"/>
      <c r="F66" s="9"/>
      <c r="G66" s="25">
        <f t="shared" si="0"/>
        <v>0</v>
      </c>
      <c r="H66" s="11"/>
    </row>
    <row r="67" spans="2:8" ht="14.4">
      <c r="B67" s="20" t="s">
        <v>23</v>
      </c>
      <c r="C67" s="7"/>
      <c r="D67" s="7"/>
      <c r="E67" s="25"/>
      <c r="F67" s="9"/>
      <c r="G67" s="25">
        <f t="shared" si="0"/>
        <v>0</v>
      </c>
      <c r="H67" s="11"/>
    </row>
    <row r="68" spans="2:8" s="37" customFormat="1">
      <c r="B68" s="32" t="s">
        <v>17</v>
      </c>
      <c r="C68" s="33" t="s">
        <v>15</v>
      </c>
      <c r="D68" s="33"/>
      <c r="E68" s="34">
        <v>2.02</v>
      </c>
      <c r="F68" s="35">
        <v>0</v>
      </c>
      <c r="G68" s="34">
        <f t="shared" si="0"/>
        <v>0</v>
      </c>
      <c r="H68" s="36"/>
    </row>
    <row r="69" spans="2:8">
      <c r="B69" s="19" t="s">
        <v>48</v>
      </c>
      <c r="C69" s="14" t="s">
        <v>16</v>
      </c>
      <c r="D69" s="14">
        <v>1.05</v>
      </c>
      <c r="E69" s="26">
        <f>E68*D69</f>
        <v>2.121</v>
      </c>
      <c r="F69" s="15"/>
      <c r="G69" s="25">
        <f t="shared" si="0"/>
        <v>0</v>
      </c>
      <c r="H69" s="11"/>
    </row>
    <row r="70" spans="2:8" ht="27.6">
      <c r="B70" s="19" t="s">
        <v>38</v>
      </c>
      <c r="C70" s="14" t="s">
        <v>27</v>
      </c>
      <c r="D70" s="14">
        <v>6</v>
      </c>
      <c r="E70" s="26">
        <f>E68*D70</f>
        <v>12.120000000000001</v>
      </c>
      <c r="F70" s="15"/>
      <c r="G70" s="25">
        <f t="shared" si="0"/>
        <v>0</v>
      </c>
      <c r="H70" s="11"/>
    </row>
    <row r="71" spans="2:8" ht="27.6">
      <c r="B71" s="19" t="s">
        <v>39</v>
      </c>
      <c r="C71" s="14" t="s">
        <v>32</v>
      </c>
      <c r="D71" s="14">
        <v>5</v>
      </c>
      <c r="E71" s="26">
        <f>ROUNDUP(E68*D71,0)</f>
        <v>11</v>
      </c>
      <c r="F71" s="15"/>
      <c r="G71" s="25">
        <f t="shared" si="0"/>
        <v>0</v>
      </c>
      <c r="H71" s="11"/>
    </row>
    <row r="72" spans="2:8" s="37" customFormat="1">
      <c r="B72" s="32" t="s">
        <v>18</v>
      </c>
      <c r="C72" s="33" t="s">
        <v>15</v>
      </c>
      <c r="D72" s="33"/>
      <c r="E72" s="34">
        <v>1.97</v>
      </c>
      <c r="F72" s="35">
        <v>0</v>
      </c>
      <c r="G72" s="34">
        <f t="shared" si="0"/>
        <v>0</v>
      </c>
      <c r="H72" s="36"/>
    </row>
    <row r="73" spans="2:8">
      <c r="B73" s="19" t="s">
        <v>49</v>
      </c>
      <c r="C73" s="14" t="s">
        <v>16</v>
      </c>
      <c r="D73" s="14">
        <v>1.05</v>
      </c>
      <c r="E73" s="26">
        <f>E72*D73</f>
        <v>2.0685000000000002</v>
      </c>
      <c r="F73" s="15"/>
      <c r="G73" s="25">
        <f t="shared" ref="G73:G105" si="1">E73*F73</f>
        <v>0</v>
      </c>
      <c r="H73" s="11"/>
    </row>
    <row r="74" spans="2:8" ht="27.6">
      <c r="B74" s="19" t="s">
        <v>38</v>
      </c>
      <c r="C74" s="14" t="s">
        <v>27</v>
      </c>
      <c r="D74" s="14">
        <v>7</v>
      </c>
      <c r="E74" s="26">
        <f>E72*D74</f>
        <v>13.79</v>
      </c>
      <c r="F74" s="15"/>
      <c r="G74" s="25">
        <f t="shared" si="1"/>
        <v>0</v>
      </c>
      <c r="H74" s="11"/>
    </row>
    <row r="75" spans="2:8" ht="27.6">
      <c r="B75" s="19" t="s">
        <v>39</v>
      </c>
      <c r="C75" s="14" t="s">
        <v>32</v>
      </c>
      <c r="D75" s="14">
        <v>5</v>
      </c>
      <c r="E75" s="26">
        <f>ROUNDUP(E72*D75,0)</f>
        <v>10</v>
      </c>
      <c r="F75" s="15"/>
      <c r="G75" s="25">
        <f t="shared" si="1"/>
        <v>0</v>
      </c>
      <c r="H75" s="11"/>
    </row>
    <row r="76" spans="2:8" s="37" customFormat="1">
      <c r="B76" s="32" t="s">
        <v>21</v>
      </c>
      <c r="C76" s="33" t="s">
        <v>15</v>
      </c>
      <c r="D76" s="33"/>
      <c r="E76" s="34">
        <f>1.41+0.59</f>
        <v>2</v>
      </c>
      <c r="F76" s="35">
        <v>0</v>
      </c>
      <c r="G76" s="34">
        <f t="shared" si="1"/>
        <v>0</v>
      </c>
      <c r="H76" s="36"/>
    </row>
    <row r="77" spans="2:8">
      <c r="B77" s="19" t="s">
        <v>50</v>
      </c>
      <c r="C77" s="14" t="s">
        <v>16</v>
      </c>
      <c r="D77" s="14">
        <v>1.05</v>
      </c>
      <c r="E77" s="26">
        <f>E76*D77</f>
        <v>2.1</v>
      </c>
      <c r="F77" s="15"/>
      <c r="G77" s="25">
        <f t="shared" si="1"/>
        <v>0</v>
      </c>
      <c r="H77" s="11"/>
    </row>
    <row r="78" spans="2:8" ht="27.6">
      <c r="B78" s="19" t="s">
        <v>38</v>
      </c>
      <c r="C78" s="14" t="s">
        <v>27</v>
      </c>
      <c r="D78" s="14">
        <v>5</v>
      </c>
      <c r="E78" s="26">
        <f>E76*D78</f>
        <v>10</v>
      </c>
      <c r="F78" s="15"/>
      <c r="G78" s="25">
        <f t="shared" si="1"/>
        <v>0</v>
      </c>
      <c r="H78" s="11"/>
    </row>
    <row r="79" spans="2:8" ht="27.6">
      <c r="B79" s="19" t="s">
        <v>39</v>
      </c>
      <c r="C79" s="14" t="s">
        <v>32</v>
      </c>
      <c r="D79" s="14">
        <v>5</v>
      </c>
      <c r="E79" s="26">
        <f>ROUNDUP(E76*D79,0)</f>
        <v>10</v>
      </c>
      <c r="F79" s="15"/>
      <c r="G79" s="25">
        <f t="shared" si="1"/>
        <v>0</v>
      </c>
      <c r="H79" s="11"/>
    </row>
    <row r="80" spans="2:8">
      <c r="B80" s="18"/>
      <c r="C80" s="7"/>
      <c r="D80" s="7"/>
      <c r="E80" s="25"/>
      <c r="F80" s="9"/>
      <c r="G80" s="25">
        <f t="shared" si="1"/>
        <v>0</v>
      </c>
      <c r="H80" s="11"/>
    </row>
    <row r="81" spans="2:8">
      <c r="B81" s="18"/>
      <c r="C81" s="7"/>
      <c r="D81" s="7"/>
      <c r="E81" s="25"/>
      <c r="F81" s="9"/>
      <c r="G81" s="25">
        <f t="shared" si="1"/>
        <v>0</v>
      </c>
      <c r="H81" s="11"/>
    </row>
    <row r="82" spans="2:8" ht="34.799999999999997">
      <c r="B82" s="21" t="s">
        <v>24</v>
      </c>
      <c r="C82" s="7"/>
      <c r="D82" s="7"/>
      <c r="E82" s="25"/>
      <c r="F82" s="9"/>
      <c r="G82" s="25">
        <f t="shared" si="1"/>
        <v>0</v>
      </c>
      <c r="H82" s="11"/>
    </row>
    <row r="83" spans="2:8">
      <c r="B83" s="18"/>
      <c r="C83" s="7"/>
      <c r="D83" s="7"/>
      <c r="E83" s="25"/>
      <c r="F83" s="9"/>
      <c r="G83" s="25">
        <f t="shared" si="1"/>
        <v>0</v>
      </c>
      <c r="H83" s="11"/>
    </row>
    <row r="84" spans="2:8" s="37" customFormat="1" ht="27.6">
      <c r="B84" s="32" t="s">
        <v>25</v>
      </c>
      <c r="C84" s="33" t="s">
        <v>15</v>
      </c>
      <c r="D84" s="33"/>
      <c r="E84" s="34">
        <f>367.56+701.89</f>
        <v>1069.45</v>
      </c>
      <c r="F84" s="35">
        <v>0</v>
      </c>
      <c r="G84" s="34">
        <f t="shared" si="1"/>
        <v>0</v>
      </c>
      <c r="H84" s="36"/>
    </row>
    <row r="85" spans="2:8">
      <c r="B85" s="19" t="s">
        <v>26</v>
      </c>
      <c r="C85" s="14" t="s">
        <v>27</v>
      </c>
      <c r="D85" s="14">
        <v>0.25</v>
      </c>
      <c r="E85" s="26">
        <f>E84*D85</f>
        <v>267.36250000000001</v>
      </c>
      <c r="F85" s="15"/>
      <c r="G85" s="25">
        <f t="shared" si="1"/>
        <v>0</v>
      </c>
      <c r="H85" s="11"/>
    </row>
    <row r="86" spans="2:8" s="37" customFormat="1">
      <c r="B86" s="32" t="s">
        <v>28</v>
      </c>
      <c r="C86" s="33" t="s">
        <v>15</v>
      </c>
      <c r="D86" s="33"/>
      <c r="E86" s="34">
        <f>E84</f>
        <v>1069.45</v>
      </c>
      <c r="F86" s="35">
        <v>0</v>
      </c>
      <c r="G86" s="34">
        <f t="shared" si="1"/>
        <v>0</v>
      </c>
      <c r="H86" s="36"/>
    </row>
    <row r="87" spans="2:8" ht="41.4">
      <c r="B87" s="19" t="s">
        <v>44</v>
      </c>
      <c r="C87" s="14" t="s">
        <v>27</v>
      </c>
      <c r="D87" s="14">
        <v>2.8</v>
      </c>
      <c r="E87" s="26">
        <f>367.56*D87</f>
        <v>1029.1679999999999</v>
      </c>
      <c r="F87" s="15"/>
      <c r="G87" s="25">
        <f t="shared" si="1"/>
        <v>0</v>
      </c>
      <c r="H87" s="23" t="s">
        <v>45</v>
      </c>
    </row>
    <row r="88" spans="2:8" ht="41.4">
      <c r="B88" s="19" t="s">
        <v>43</v>
      </c>
      <c r="C88" s="14" t="s">
        <v>27</v>
      </c>
      <c r="D88" s="14">
        <v>2.8</v>
      </c>
      <c r="E88" s="26">
        <f>701.89*D88</f>
        <v>1965.2919999999999</v>
      </c>
      <c r="F88" s="15"/>
      <c r="G88" s="25">
        <f t="shared" si="1"/>
        <v>0</v>
      </c>
      <c r="H88" s="23" t="s">
        <v>46</v>
      </c>
    </row>
    <row r="89" spans="2:8">
      <c r="B89" s="18"/>
      <c r="C89" s="7"/>
      <c r="D89" s="7"/>
      <c r="E89" s="25"/>
      <c r="F89" s="9"/>
      <c r="G89" s="25">
        <f t="shared" si="1"/>
        <v>0</v>
      </c>
      <c r="H89" s="11"/>
    </row>
    <row r="90" spans="2:8" ht="17.399999999999999">
      <c r="B90" s="21" t="s">
        <v>29</v>
      </c>
      <c r="C90" s="7"/>
      <c r="D90" s="7">
        <v>101.2</v>
      </c>
      <c r="E90" s="25">
        <v>0.5</v>
      </c>
      <c r="F90" s="9"/>
      <c r="G90" s="25">
        <f t="shared" si="1"/>
        <v>0</v>
      </c>
      <c r="H90" s="11"/>
    </row>
    <row r="91" spans="2:8" s="37" customFormat="1">
      <c r="B91" s="32" t="s">
        <v>0</v>
      </c>
      <c r="C91" s="33" t="s">
        <v>15</v>
      </c>
      <c r="D91" s="33"/>
      <c r="E91" s="34">
        <f>101.2*0.5</f>
        <v>50.6</v>
      </c>
      <c r="F91" s="35">
        <v>0</v>
      </c>
      <c r="G91" s="34">
        <f t="shared" si="1"/>
        <v>0</v>
      </c>
      <c r="H91" s="36"/>
    </row>
    <row r="92" spans="2:8">
      <c r="B92" s="22" t="s">
        <v>30</v>
      </c>
      <c r="C92" s="14" t="s">
        <v>16</v>
      </c>
      <c r="D92" s="14">
        <v>1.05</v>
      </c>
      <c r="E92" s="26">
        <f>E91*D92*0.1</f>
        <v>5.3130000000000006</v>
      </c>
      <c r="F92" s="15"/>
      <c r="G92" s="25">
        <f t="shared" si="1"/>
        <v>0</v>
      </c>
      <c r="H92" s="17"/>
    </row>
    <row r="93" spans="2:8">
      <c r="B93" s="19" t="s">
        <v>1</v>
      </c>
      <c r="C93" s="14" t="s">
        <v>27</v>
      </c>
      <c r="D93" s="14">
        <v>6</v>
      </c>
      <c r="E93" s="26">
        <f>E91*D93</f>
        <v>303.60000000000002</v>
      </c>
      <c r="F93" s="15"/>
      <c r="G93" s="25">
        <f t="shared" si="1"/>
        <v>0</v>
      </c>
      <c r="H93" s="11"/>
    </row>
    <row r="94" spans="2:8" ht="27.6">
      <c r="B94" s="19" t="s">
        <v>31</v>
      </c>
      <c r="C94" s="14" t="s">
        <v>32</v>
      </c>
      <c r="D94" s="14">
        <v>6</v>
      </c>
      <c r="E94" s="26">
        <f>ROUNDUP(E91*D94,0)</f>
        <v>304</v>
      </c>
      <c r="F94" s="15"/>
      <c r="G94" s="25">
        <f t="shared" si="1"/>
        <v>0</v>
      </c>
      <c r="H94" s="11"/>
    </row>
    <row r="95" spans="2:8" s="37" customFormat="1" ht="27.6">
      <c r="B95" s="32" t="s">
        <v>33</v>
      </c>
      <c r="C95" s="33" t="s">
        <v>15</v>
      </c>
      <c r="D95" s="33"/>
      <c r="E95" s="34">
        <f>E91</f>
        <v>50.6</v>
      </c>
      <c r="F95" s="35">
        <v>0</v>
      </c>
      <c r="G95" s="34">
        <f t="shared" si="1"/>
        <v>0</v>
      </c>
      <c r="H95" s="36"/>
    </row>
    <row r="96" spans="2:8">
      <c r="B96" s="19" t="s">
        <v>34</v>
      </c>
      <c r="C96" s="14" t="s">
        <v>15</v>
      </c>
      <c r="D96" s="14">
        <v>1.1000000000000001</v>
      </c>
      <c r="E96" s="26">
        <f>E95*D96</f>
        <v>55.660000000000004</v>
      </c>
      <c r="F96" s="15"/>
      <c r="G96" s="25">
        <f t="shared" si="1"/>
        <v>0</v>
      </c>
      <c r="H96" s="11"/>
    </row>
    <row r="97" spans="2:8">
      <c r="B97" s="19" t="s">
        <v>35</v>
      </c>
      <c r="C97" s="14" t="s">
        <v>27</v>
      </c>
      <c r="D97" s="14">
        <v>4</v>
      </c>
      <c r="E97" s="26">
        <f>E95*D97</f>
        <v>202.4</v>
      </c>
      <c r="F97" s="15"/>
      <c r="G97" s="25">
        <f t="shared" si="1"/>
        <v>0</v>
      </c>
      <c r="H97" s="11"/>
    </row>
    <row r="98" spans="2:8" s="37" customFormat="1" ht="27.6">
      <c r="B98" s="32" t="s">
        <v>2</v>
      </c>
      <c r="C98" s="33" t="s">
        <v>36</v>
      </c>
      <c r="D98" s="33"/>
      <c r="E98" s="34">
        <v>101.2</v>
      </c>
      <c r="F98" s="35">
        <v>0</v>
      </c>
      <c r="G98" s="34">
        <f t="shared" si="1"/>
        <v>0</v>
      </c>
      <c r="H98" s="36"/>
    </row>
    <row r="99" spans="2:8" ht="27.6">
      <c r="B99" s="19" t="s">
        <v>3</v>
      </c>
      <c r="C99" s="14" t="s">
        <v>36</v>
      </c>
      <c r="D99" s="14">
        <v>1.05</v>
      </c>
      <c r="E99" s="26">
        <f>E98*D99</f>
        <v>106.26</v>
      </c>
      <c r="F99" s="15"/>
      <c r="G99" s="25">
        <f t="shared" si="1"/>
        <v>0</v>
      </c>
      <c r="H99" s="11"/>
    </row>
    <row r="100" spans="2:8">
      <c r="B100" s="19" t="s">
        <v>4</v>
      </c>
      <c r="C100" s="14" t="s">
        <v>32</v>
      </c>
      <c r="D100" s="14">
        <v>4</v>
      </c>
      <c r="E100" s="26">
        <f>ROUNDUP(E98*D100,0)</f>
        <v>405</v>
      </c>
      <c r="F100" s="15"/>
      <c r="G100" s="25">
        <f t="shared" si="1"/>
        <v>0</v>
      </c>
      <c r="H100" s="11"/>
    </row>
    <row r="101" spans="2:8" s="37" customFormat="1">
      <c r="B101" s="38" t="s">
        <v>5</v>
      </c>
      <c r="C101" s="33" t="s">
        <v>36</v>
      </c>
      <c r="D101" s="33"/>
      <c r="E101" s="34">
        <v>101.2</v>
      </c>
      <c r="F101" s="35">
        <v>0</v>
      </c>
      <c r="G101" s="34">
        <f t="shared" si="1"/>
        <v>0</v>
      </c>
      <c r="H101" s="36"/>
    </row>
    <row r="102" spans="2:8" ht="27.6">
      <c r="B102" s="19" t="s">
        <v>40</v>
      </c>
      <c r="C102" s="14" t="s">
        <v>36</v>
      </c>
      <c r="D102" s="14">
        <v>1.05</v>
      </c>
      <c r="E102" s="26">
        <f>E101*D102</f>
        <v>106.26</v>
      </c>
      <c r="F102" s="15"/>
      <c r="G102" s="25">
        <f t="shared" si="1"/>
        <v>0</v>
      </c>
      <c r="H102" s="11"/>
    </row>
    <row r="103" spans="2:8" ht="27.6">
      <c r="B103" s="13" t="s">
        <v>41</v>
      </c>
      <c r="C103" s="14" t="s">
        <v>32</v>
      </c>
      <c r="D103" s="14">
        <v>4</v>
      </c>
      <c r="E103" s="26">
        <f>ROUNDUP(E101*D103,0)</f>
        <v>405</v>
      </c>
      <c r="F103" s="15"/>
      <c r="G103" s="25">
        <f t="shared" si="1"/>
        <v>0</v>
      </c>
      <c r="H103" s="11"/>
    </row>
    <row r="104" spans="2:8" s="37" customFormat="1">
      <c r="B104" s="36" t="s">
        <v>6</v>
      </c>
      <c r="C104" s="33" t="s">
        <v>36</v>
      </c>
      <c r="D104" s="33"/>
      <c r="E104" s="34">
        <f>E98</f>
        <v>101.2</v>
      </c>
      <c r="F104" s="35">
        <v>0</v>
      </c>
      <c r="G104" s="34">
        <f t="shared" si="1"/>
        <v>0</v>
      </c>
      <c r="H104" s="36"/>
    </row>
    <row r="105" spans="2:8">
      <c r="B105" s="16" t="s">
        <v>7</v>
      </c>
      <c r="C105" s="14" t="s">
        <v>37</v>
      </c>
      <c r="D105" s="14">
        <v>0.1</v>
      </c>
      <c r="E105" s="26">
        <f>E104*D105</f>
        <v>10.120000000000001</v>
      </c>
      <c r="F105" s="15"/>
      <c r="G105" s="25">
        <f t="shared" si="1"/>
        <v>0</v>
      </c>
      <c r="H105" s="11"/>
    </row>
    <row r="106" spans="2:8" ht="14.4" thickBot="1"/>
    <row r="107" spans="2:8" ht="14.4" thickBot="1">
      <c r="B107" s="27" t="s">
        <v>51</v>
      </c>
      <c r="C107" s="28"/>
      <c r="D107" s="28"/>
      <c r="E107" s="29"/>
      <c r="F107" s="30"/>
      <c r="G107" s="31">
        <f>SUM(G8:G106)</f>
        <v>0</v>
      </c>
    </row>
  </sheetData>
  <autoFilter ref="B6:H105"/>
  <phoneticPr fontId="6" type="noConversion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2026-01-21T04:08:22Z</dcterms:created>
  <dcterms:modified xsi:type="dcterms:W3CDTF">2026-07-21T08:50:50Z</dcterms:modified>
</cp:coreProperties>
</file>