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oridko\AppData\Local\Microsoft\Windows\INetCache\Content.Outlook\8VJTQN3I\"/>
    </mc:Choice>
  </mc:AlternateContent>
  <xr:revisionPtr revIDLastSave="0" documentId="13_ncr:1_{DFCE7C9B-D7A6-4B52-AABD-547F618448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Загальна" sheetId="2" r:id="rId1"/>
    <sheet name="Київ А.Вербицького" sheetId="3" r:id="rId2"/>
    <sheet name="Київ Спортивна 1 А" sheetId="4" r:id="rId3"/>
    <sheet name="Київ Європейського Союзу 47" sheetId="5" r:id="rId4"/>
    <sheet name="Київ Мішуги 4" sheetId="6" r:id="rId5"/>
    <sheet name="Дніпро вул. Нижньодніпровська" sheetId="8" r:id="rId6"/>
    <sheet name="Харків Героїв Харькова 274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10" l="1"/>
  <c r="G20" i="5"/>
  <c r="G14" i="4"/>
  <c r="L10" i="5"/>
  <c r="L9" i="5"/>
  <c r="L8" i="5"/>
  <c r="G18" i="4"/>
  <c r="G9" i="4"/>
  <c r="L11" i="6"/>
  <c r="L10" i="6"/>
  <c r="L9" i="6"/>
  <c r="K19" i="8"/>
  <c r="K16" i="8"/>
  <c r="K15" i="8"/>
  <c r="K14" i="8"/>
  <c r="F14" i="8"/>
  <c r="K8" i="8"/>
  <c r="L20" i="6"/>
  <c r="G21" i="6"/>
  <c r="G20" i="6"/>
  <c r="G11" i="6"/>
  <c r="G10" i="6"/>
  <c r="G9" i="6"/>
  <c r="G12" i="6"/>
  <c r="L30" i="3"/>
  <c r="L20" i="3"/>
  <c r="G20" i="3"/>
  <c r="L17" i="3"/>
  <c r="L16" i="3"/>
  <c r="L15" i="3"/>
  <c r="L9" i="3"/>
  <c r="L24" i="10"/>
  <c r="L26" i="10" s="1"/>
  <c r="G24" i="10"/>
  <c r="G26" i="10" s="1"/>
  <c r="G21" i="10"/>
  <c r="G20" i="10"/>
  <c r="L17" i="10"/>
  <c r="L16" i="10"/>
  <c r="E16" i="10"/>
  <c r="J18" i="10" s="1"/>
  <c r="L18" i="10" s="1"/>
  <c r="L15" i="10"/>
  <c r="G15" i="10"/>
  <c r="L11" i="10"/>
  <c r="G11" i="10"/>
  <c r="L10" i="10"/>
  <c r="G10" i="10"/>
  <c r="L9" i="10"/>
  <c r="G8" i="10"/>
  <c r="G7" i="10"/>
  <c r="L13" i="10" l="1"/>
  <c r="L22" i="10"/>
  <c r="L27" i="10" s="1"/>
  <c r="K18" i="8"/>
  <c r="K20" i="8" s="1"/>
  <c r="G13" i="10"/>
  <c r="G16" i="10"/>
  <c r="G22" i="10" s="1"/>
  <c r="L28" i="10" l="1"/>
  <c r="L29" i="10" s="1"/>
  <c r="G27" i="10"/>
  <c r="G30" i="10" s="1"/>
  <c r="F13" i="8"/>
  <c r="F12" i="8"/>
  <c r="F11" i="8"/>
  <c r="F10" i="8"/>
  <c r="F9" i="8"/>
  <c r="F8" i="8"/>
  <c r="G27" i="6"/>
  <c r="G32" i="5"/>
  <c r="G23" i="4"/>
  <c r="G27" i="3"/>
  <c r="L22" i="4"/>
  <c r="L24" i="4" s="1"/>
  <c r="L15" i="4"/>
  <c r="G22" i="4"/>
  <c r="G17" i="4"/>
  <c r="G16" i="4"/>
  <c r="G12" i="4"/>
  <c r="L10" i="4"/>
  <c r="G8" i="4"/>
  <c r="L30" i="10" l="1"/>
  <c r="C10" i="2" s="1"/>
  <c r="L32" i="10"/>
  <c r="L31" i="10" s="1"/>
  <c r="F18" i="8"/>
  <c r="F21" i="8" s="1"/>
  <c r="K21" i="8" s="1"/>
  <c r="G24" i="4"/>
  <c r="L20" i="4"/>
  <c r="L25" i="4" s="1"/>
  <c r="G20" i="4"/>
  <c r="G10" i="4"/>
  <c r="L22" i="5"/>
  <c r="L19" i="5"/>
  <c r="L18" i="5"/>
  <c r="L15" i="5"/>
  <c r="L16" i="5"/>
  <c r="L17" i="5"/>
  <c r="L26" i="4" l="1"/>
  <c r="L27" i="4" s="1"/>
  <c r="K23" i="8"/>
  <c r="K22" i="8" s="1"/>
  <c r="C9" i="2"/>
  <c r="G25" i="4"/>
  <c r="G28" i="4" s="1"/>
  <c r="G22" i="5"/>
  <c r="G15" i="5"/>
  <c r="G17" i="5"/>
  <c r="G18" i="5"/>
  <c r="L25" i="5"/>
  <c r="G24" i="5"/>
  <c r="G25" i="5"/>
  <c r="G9" i="5"/>
  <c r="G10" i="5"/>
  <c r="L31" i="5"/>
  <c r="L34" i="5" s="1"/>
  <c r="G31" i="5"/>
  <c r="G34" i="5" s="1"/>
  <c r="L26" i="5"/>
  <c r="G26" i="5"/>
  <c r="L23" i="5"/>
  <c r="G11" i="5"/>
  <c r="G8" i="5"/>
  <c r="L28" i="4" l="1"/>
  <c r="L30" i="4" s="1"/>
  <c r="L29" i="4" s="1"/>
  <c r="C6" i="2"/>
  <c r="L13" i="5"/>
  <c r="G29" i="5"/>
  <c r="L29" i="5"/>
  <c r="G13" i="5"/>
  <c r="L16" i="6"/>
  <c r="J18" i="6"/>
  <c r="L18" i="6" s="1"/>
  <c r="L17" i="6"/>
  <c r="L19" i="6"/>
  <c r="L35" i="5" l="1"/>
  <c r="G35" i="5"/>
  <c r="G38" i="5" s="1"/>
  <c r="G19" i="6"/>
  <c r="G16" i="6"/>
  <c r="G17" i="6"/>
  <c r="L26" i="6"/>
  <c r="L28" i="6" s="1"/>
  <c r="G26" i="6"/>
  <c r="G28" i="6" s="1"/>
  <c r="L24" i="6"/>
  <c r="G8" i="6"/>
  <c r="L36" i="5" l="1"/>
  <c r="L37" i="5" s="1"/>
  <c r="L38" i="5" s="1"/>
  <c r="L14" i="6"/>
  <c r="L29" i="6" s="1"/>
  <c r="G14" i="6"/>
  <c r="G24" i="6"/>
  <c r="L21" i="3"/>
  <c r="L19" i="3"/>
  <c r="L24" i="3"/>
  <c r="L18" i="3"/>
  <c r="L26" i="3"/>
  <c r="G21" i="3"/>
  <c r="G18" i="3"/>
  <c r="G26" i="3"/>
  <c r="G28" i="3" s="1"/>
  <c r="G9" i="3"/>
  <c r="L11" i="3"/>
  <c r="G8" i="3"/>
  <c r="G15" i="3"/>
  <c r="L10" i="3"/>
  <c r="L30" i="6" l="1"/>
  <c r="L31" i="6" s="1"/>
  <c r="G29" i="6"/>
  <c r="G32" i="6" s="1"/>
  <c r="G13" i="3"/>
  <c r="L40" i="5"/>
  <c r="L39" i="5" s="1"/>
  <c r="C7" i="2"/>
  <c r="L13" i="3"/>
  <c r="G24" i="3"/>
  <c r="G29" i="3" s="1"/>
  <c r="L28" i="3"/>
  <c r="L32" i="6" l="1"/>
  <c r="L34" i="6"/>
  <c r="L33" i="6" s="1"/>
  <c r="C8" i="2"/>
  <c r="L29" i="3"/>
  <c r="L31" i="3" s="1"/>
  <c r="L32" i="3" s="1"/>
  <c r="L34" i="3" l="1"/>
  <c r="L33" i="3" s="1"/>
  <c r="C5" i="2"/>
</calcChain>
</file>

<file path=xl/sharedStrings.xml><?xml version="1.0" encoding="utf-8"?>
<sst xmlns="http://schemas.openxmlformats.org/spreadsheetml/2006/main" count="408" uniqueCount="145">
  <si>
    <t>ТТ</t>
  </si>
  <si>
    <t>№ п/п</t>
  </si>
  <si>
    <t>Найменування робіт</t>
  </si>
  <si>
    <t>Од. вим.</t>
  </si>
  <si>
    <t>Об"єм на одиницю виміру</t>
  </si>
  <si>
    <t>Ціна за одиницю виміру (без ПДВ), грн.</t>
  </si>
  <si>
    <t>Вартість всього (без ПДВ), грн.</t>
  </si>
  <si>
    <t>Найменування матеріалів</t>
  </si>
  <si>
    <t>Один.          вим.</t>
  </si>
  <si>
    <t>Кількість  матеріалів на Об'єм робіт</t>
  </si>
  <si>
    <t>Ціна за одиницю виміру  (без ПДВ), грн.</t>
  </si>
  <si>
    <t>Вартість  всього (без ПДВ), грн.</t>
  </si>
  <si>
    <t>шт</t>
  </si>
  <si>
    <t>Стретс 17мік*50см вага нетто 2,346 (+/-2%)кг макс. Довж палетування 600м.п</t>
  </si>
  <si>
    <t>Гофрокартон 2-х шаровий v2 1,05х10 м 10,5 кв.м</t>
  </si>
  <si>
    <t>рул</t>
  </si>
  <si>
    <t>Клейка стрічка 45 мм 200 м 40 мкм</t>
  </si>
  <si>
    <t>ІТОГО  ВАРТІСТЬ ДЕМОНТАЖНИХ РОБІТ, грн.( без ПДВ):</t>
  </si>
  <si>
    <t>ІТОГО  ВАРТІСТЬ МАТЕРІАЛІВ, грн.      ( без ПДВ):</t>
  </si>
  <si>
    <t>ІТОГО  ВАРТІСТЬ ПАКУВАЛЬНИХ РОБІТ  грн.( без ПДВ):</t>
  </si>
  <si>
    <t>Монтажні роботи</t>
  </si>
  <si>
    <t>кг</t>
  </si>
  <si>
    <t>м2</t>
  </si>
  <si>
    <t>Інші роботи</t>
  </si>
  <si>
    <t>Мішок господарський 55х83 (40 г)</t>
  </si>
  <si>
    <t>ІТОГО  ВАРТІСТЬ інші роботи грн (без ПДВ)</t>
  </si>
  <si>
    <t>ІТОГО  ВАРТІСТЬ МАТЕРІАЛІВ "Інші роботи", грн.( без ПДВ):</t>
  </si>
  <si>
    <t>ВСЬОГО ВАРТІСТЬ РОБІТ, грн.( без ПДВ):</t>
  </si>
  <si>
    <t>ВСЬОГО ВАРТІСТЬ МАТЕРІАЛІВ, грн. (без ПДВ):</t>
  </si>
  <si>
    <t>Вартість доставлення матеріалів</t>
  </si>
  <si>
    <t>ВСЬОГО вартість матеріалів, грн.  (без ПДВ)</t>
  </si>
  <si>
    <t>ВСЬОГО вартість робіт, грн.( без ПДВ)</t>
  </si>
  <si>
    <t>ВСЬОГО ПО Кошторису  без ПДВ, ГРН.:</t>
  </si>
  <si>
    <t xml:space="preserve"> ПДВ, ГРН.:</t>
  </si>
  <si>
    <t>ВСЬОГО ПО Кошторису  з ПДВ, ГРН.:</t>
  </si>
  <si>
    <t>Відключення від мережі/від мережі (220V) столу, бренд-зони, стелажів з урахуванням ізоляції</t>
  </si>
  <si>
    <t>посл</t>
  </si>
  <si>
    <t>м.п</t>
  </si>
  <si>
    <t>Пакування меблів (панелі,столи,шафи,сейф іт.д.)</t>
  </si>
  <si>
    <t>шт.</t>
  </si>
  <si>
    <t xml:space="preserve">Навантаження/розвантаження (послуги вантажників) </t>
  </si>
  <si>
    <t>чол./год.</t>
  </si>
  <si>
    <t>Коннектор Electro House EH-STR-CON2 Зажим-провод 2pin</t>
  </si>
  <si>
    <t xml:space="preserve">Вилка электрическая угловая Makel с заземлением 250В 16А </t>
  </si>
  <si>
    <t>Провід силовий ЗЗКМ ПВС 3x1,5 мідь</t>
  </si>
  <si>
    <t>Кабель силовий ЗЗКМ ПВС 2x1,0 мідь</t>
  </si>
  <si>
    <t>Клемник з’єднувальний Аско-Укрем АСС-103 (уп.-3 шт)</t>
  </si>
  <si>
    <t>пач</t>
  </si>
  <si>
    <t>Шуруп універсальний потайна головка ЦЖ 2,5x30 мм 50 шт EXPERT FIX</t>
  </si>
  <si>
    <t>Демонтаж обладнання</t>
  </si>
  <si>
    <t>Стретч-плівка 17 мкм 50 см 0,77 кг</t>
  </si>
  <si>
    <t xml:space="preserve">Підключення до мережі/до мережі (220V) столу, бренд-зони, стелажів </t>
  </si>
  <si>
    <t>посл.</t>
  </si>
  <si>
    <t xml:space="preserve">Шпаклювання існуючих перегородок і стін, ( грунтування, шпаклювання фініш) </t>
  </si>
  <si>
    <t xml:space="preserve">Фарбування  стін  пiдготовлених пiд фарбування за 2 рази (знепилення, фарбування) </t>
  </si>
  <si>
    <t xml:space="preserve">Фарба інтер'єрна акрилова Aura Luxpro  RAL 7047 </t>
  </si>
  <si>
    <t>л</t>
  </si>
  <si>
    <t xml:space="preserve"> СТ 17/1 Глибокопроникаюча грунтовка</t>
  </si>
  <si>
    <t>Шпаклівка Sniezka ACRYL-PUTZ FS20 1,5 кг</t>
  </si>
  <si>
    <t>Демонтаж настінних панелей 600/1200 висота 2200</t>
  </si>
  <si>
    <t>Збирання торгового обладнання (стелажів), секція до 1 м (шт)</t>
  </si>
  <si>
    <t>Монтаж настінних панелей 600/1200  висота 2200</t>
  </si>
  <si>
    <t>Дюбель для гіпсокартону Molly Expert Fix 5x65 мм 10 шт.</t>
  </si>
  <si>
    <t>Кутник регульований Kolchuga асиметричний 120x55x30 мм 2 мм</t>
  </si>
  <si>
    <t>Монтаж зовнішньої розподільчої коробки</t>
  </si>
  <si>
    <t>Затягування провода (кабеля) в гофру (пластик, алюмінієву)</t>
  </si>
  <si>
    <t>п.м.</t>
  </si>
  <si>
    <t>Прокладання  гофротруби (пластик)</t>
  </si>
  <si>
    <t xml:space="preserve">Монтаж розеточних блоків (від 3 до 6 гнізд) </t>
  </si>
  <si>
    <t>м</t>
  </si>
  <si>
    <t>Кабель силовий моноліт ЗЗЦМ ВВГнг-нд 3х2,5 мідь</t>
  </si>
  <si>
    <t>Кабель спіральний OLFLEX SPIRAL 400 P 3G1/1500 чорний</t>
  </si>
  <si>
    <t>поставка Замовника</t>
  </si>
  <si>
    <t>Коробка розподільча Uatmo Jet Black 85*85*50</t>
  </si>
  <si>
    <t>Трубка гофрована EXPERT 750Н 16, уп.-50м</t>
  </si>
  <si>
    <t>Хомут  4,0х250 чорний (100шт)</t>
  </si>
  <si>
    <t>паков.</t>
  </si>
  <si>
    <t>Колодка 16 А 230 В с заземлением 6 гн. белый 90118600</t>
  </si>
  <si>
    <t>існуючі</t>
  </si>
  <si>
    <t xml:space="preserve">існуючі </t>
  </si>
  <si>
    <t xml:space="preserve">Регіон: </t>
  </si>
  <si>
    <t>Дніпро</t>
  </si>
  <si>
    <t>Назва об’єкту:</t>
  </si>
  <si>
    <t>Магазин Vodafone V361</t>
  </si>
  <si>
    <t>Найменування видів робіт</t>
  </si>
  <si>
    <t>Вартість робіт (без врахування податків)</t>
  </si>
  <si>
    <t>Найменування матеріалів, обладнання</t>
  </si>
  <si>
    <t>Вартість матеріалів (без врахування податків)</t>
  </si>
  <si>
    <t>К-ть</t>
  </si>
  <si>
    <t>Ціна одиниці</t>
  </si>
  <si>
    <t>Сума</t>
  </si>
  <si>
    <t>Монтаж ТВ (32-60 дюймір) на кронштейни до стіни</t>
  </si>
  <si>
    <t>Краска акрилатная водоэмульсионная Aura® Luxpro 7  2,5 л RAL 9010</t>
  </si>
  <si>
    <t>Краска интерьерная акрилатная Aura® Luxpro Silkematt шелковистый мат RAL 3020 2,25 л</t>
  </si>
  <si>
    <t>Підключення до мережі/від мережі (220V) столу, бренд-зони, стелажів з урахуванням ізоляції</t>
  </si>
  <si>
    <t>зведена таблиця</t>
  </si>
  <si>
    <t>м. Харків просп Героїв Харкова 274</t>
  </si>
  <si>
    <t xml:space="preserve"> вартість без ПДВ</t>
  </si>
  <si>
    <t>Відключення від мережіі (220V) столу з урахуванням ізоляції</t>
  </si>
  <si>
    <t xml:space="preserve">Монтаж блока живлення світлодіодної стрічки, світильника (повний комплекс робіт з урахуванням збирання та підключення до 220В) </t>
  </si>
  <si>
    <t>Підключення ЛЕД стрічок на полках до живлення 12В</t>
  </si>
  <si>
    <t>Монтаж панелі 600*2200</t>
  </si>
  <si>
    <t>Складання скляної вітрини та монтаж тумби на панель 600*2200</t>
  </si>
  <si>
    <t xml:space="preserve">Дефектний акт м. Київ вул Вербицького 1 </t>
  </si>
  <si>
    <t>Складання скляної вітрини та монтаж тумби на панель 1200*2200</t>
  </si>
  <si>
    <t>переміщення IBOX по торговому залу</t>
  </si>
  <si>
    <t>Монтаж  настінних панелей 1200 висота 2400</t>
  </si>
  <si>
    <t>Монтаж лайт боксу 630*1220сна кронштейны</t>
  </si>
  <si>
    <t>Демонтаж та переміщення по залу настінних панелей 1200 висота 2400</t>
  </si>
  <si>
    <t>Монтаж настінних панелей 1200  висота 2400мм</t>
  </si>
  <si>
    <t>Монтаж  настінних панелей, секція від 1800 до 2400 м (включно)  (шт)</t>
  </si>
  <si>
    <t>Демонтаж та переміщення по залу настінних панелей, секція від 1800 до 2400 м (включно)  (шт)</t>
  </si>
  <si>
    <t>Адреса об’єкту:  м. Дніпро вул. Нижньодніпровська 17</t>
  </si>
  <si>
    <t>Пакування меблів (столешні 1200*200- 3шт, подіум 500*500*500- 3шт)</t>
  </si>
  <si>
    <t>Демонтаж настінних панелей 1200 висота 2400 з переміщенням по залу</t>
  </si>
  <si>
    <t>Демонтаж лайт боксу 630*1220сна кронштейны з переміщенням по залу</t>
  </si>
  <si>
    <r>
      <t xml:space="preserve">Доставка/вивезення  перевізником MEEST </t>
    </r>
    <r>
      <rPr>
        <sz val="11"/>
        <color rgb="FFFF0000"/>
        <rFont val="Calibri"/>
        <family val="2"/>
        <charset val="204"/>
      </rPr>
      <t>(витрати замовника</t>
    </r>
    <r>
      <rPr>
        <sz val="11"/>
        <rFont val="Calibri"/>
        <family val="2"/>
        <charset val="204"/>
      </rPr>
      <t>)</t>
    </r>
  </si>
  <si>
    <r>
      <t xml:space="preserve">Доставка/вивезення перевізником MEEST </t>
    </r>
    <r>
      <rPr>
        <sz val="11"/>
        <color rgb="FFFF0000"/>
        <rFont val="Calibri"/>
        <family val="2"/>
        <charset val="204"/>
      </rPr>
      <t>(витрати замовника</t>
    </r>
    <r>
      <rPr>
        <sz val="11"/>
        <rFont val="Calibri"/>
        <family val="2"/>
        <charset val="204"/>
      </rPr>
      <t>)</t>
    </r>
  </si>
  <si>
    <t>Дефектний акт м. Київ пр-т Європейського союзу 47 ТЦ "Ретровіль"</t>
  </si>
  <si>
    <t>Дефектний акт м. Київ вул. О.Мішуги 4 ТЦ "Піраміда"</t>
  </si>
  <si>
    <t>Дефектний акт м. Київ площа Спортивна 1 ТЦ "Гулівер"</t>
  </si>
  <si>
    <t xml:space="preserve">Підключення до мережі/до мережі (220V) столу-трапеції, бренд-зони, стелажів </t>
  </si>
  <si>
    <t xml:space="preserve">перекомутація коробки для підключення/відключення спірального кабелю) </t>
  </si>
  <si>
    <t>Демонтаж підвісного світильника на тросах</t>
  </si>
  <si>
    <t>Монтаж підвісного світильника на тросах</t>
  </si>
  <si>
    <t>Зведена таблиця витрат</t>
  </si>
  <si>
    <t>м. Київ вул. А.Вербицького ТЦ "New Way"</t>
  </si>
  <si>
    <t>м. Київ площа Спортивна 1 А ТЦ "Гулівер"</t>
  </si>
  <si>
    <t>м. Київ пр-т Європейського Союзу, 47 ТЦ "Ретровіль"</t>
  </si>
  <si>
    <t>м. Київ вул. Мішуги 4 ТЦ "Піраміда"</t>
  </si>
  <si>
    <t>м.Дніпро вул. Нижньодніпровська</t>
  </si>
  <si>
    <t>Демонтаж ТВ (32-60 дюймір) з кронштейном зі стіни з пакуванням у фабричну коробку</t>
  </si>
  <si>
    <t xml:space="preserve">Підключення до мережі/до мережі (220V) столу-трапеції, бренд-зони, стелажів - </t>
  </si>
  <si>
    <t xml:space="preserve">Шпаклювання існуючих перегородок і стін, (грунтування, шпаклювання фініш) </t>
  </si>
  <si>
    <t>ІТОГО  ВАРТІСТЬ МАТЕРІАЛІВ, грн.      (без ПДВ):</t>
  </si>
  <si>
    <t>ІТОГО  ВАРТІСТЬ ПАКУВАЛЬНИХ РОБІТ  грн. (без ПДВ):</t>
  </si>
  <si>
    <t>ІТОГО  ВАРТІСТЬ ДЕМОНТАЖНИХ РОБІТ, грн. (без ПДВ):</t>
  </si>
  <si>
    <r>
      <t>Демонтаж ТВ (32-60 дюймір) на кронштейнах зі стіни</t>
    </r>
    <r>
      <rPr>
        <sz val="11"/>
        <color rgb="FFFF0000"/>
        <rFont val="Calibri"/>
        <family val="2"/>
        <scheme val="minor"/>
      </rPr>
      <t xml:space="preserve"> (без демонтажу кронштейну)</t>
    </r>
  </si>
  <si>
    <t>№ з/п</t>
  </si>
  <si>
    <t>Демонтаж настінних панелей ширина 600/1200 висота 2200</t>
  </si>
  <si>
    <t>Монтаж настінних панелей ширина 600/1200 висота 2200</t>
  </si>
  <si>
    <t>Дефектний акт м.Харків, просп.Героїв Харькова 274</t>
  </si>
  <si>
    <r>
      <t xml:space="preserve">послуги з </t>
    </r>
    <r>
      <rPr>
        <sz val="11"/>
        <color rgb="FFFF0000"/>
        <rFont val="Calibri"/>
        <family val="2"/>
        <charset val="204"/>
        <scheme val="minor"/>
      </rPr>
      <t>доставки+вивезення</t>
    </r>
    <r>
      <rPr>
        <sz val="11"/>
        <color theme="1"/>
        <rFont val="Calibri"/>
        <family val="2"/>
        <charset val="204"/>
        <scheme val="minor"/>
      </rPr>
      <t xml:space="preserve"> меблів (  з/на склад м. Київ вул Зрошувальна 5) по києву</t>
    </r>
  </si>
  <si>
    <r>
      <t xml:space="preserve">послуги з </t>
    </r>
    <r>
      <rPr>
        <sz val="11"/>
        <color rgb="FFFF0000"/>
        <rFont val="Calibri"/>
        <family val="2"/>
        <charset val="204"/>
        <scheme val="minor"/>
      </rPr>
      <t>доставки</t>
    </r>
    <r>
      <rPr>
        <sz val="11"/>
        <color theme="1"/>
        <rFont val="Calibri"/>
        <family val="2"/>
        <charset val="204"/>
        <scheme val="minor"/>
      </rPr>
      <t xml:space="preserve"> меблів (  зі  складу м. Київ вул Зрошувальна 5) по києву</t>
    </r>
  </si>
  <si>
    <r>
      <t>послуги з</t>
    </r>
    <r>
      <rPr>
        <sz val="11"/>
        <color rgb="FFFF0000"/>
        <rFont val="Calibri"/>
        <family val="2"/>
        <charset val="204"/>
        <scheme val="minor"/>
      </rPr>
      <t xml:space="preserve">  вивезення</t>
    </r>
    <r>
      <rPr>
        <sz val="11"/>
        <color theme="1"/>
        <rFont val="Calibri"/>
        <family val="2"/>
        <charset val="204"/>
        <scheme val="minor"/>
      </rPr>
      <t xml:space="preserve"> меблів (  на склад м. Київ вул Зрошувальна 5) по києву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</si>
</sst>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-* #,##0.00\ _₴_-;\-* #,##0.00\ _₴_-;_-* &quot;-&quot;??\ _₴_-;_-@_-"/>
  </numFmts>
  <fonts count="5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6"/>
      <name val="Calibri"/>
      <family val="2"/>
      <charset val="204"/>
    </font>
    <font>
      <sz val="11"/>
      <name val="Calibri"/>
      <family val="2"/>
      <charset val="204"/>
    </font>
    <font>
      <b/>
      <sz val="16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1"/>
      <color indexed="30"/>
      <name val="Calibri"/>
      <family val="2"/>
      <charset val="204"/>
    </font>
    <font>
      <u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u/>
      <sz val="16"/>
      <color indexed="30"/>
      <name val="Calibri"/>
      <family val="2"/>
      <charset val="204"/>
    </font>
    <font>
      <sz val="16"/>
      <color theme="1"/>
      <name val="Calibri"/>
      <family val="2"/>
      <charset val="204"/>
    </font>
    <font>
      <u/>
      <sz val="14"/>
      <color indexed="30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2"/>
      <color rgb="FF42424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22222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7" fillId="0" borderId="0"/>
    <xf numFmtId="43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/>
    <xf numFmtId="0" fontId="16" fillId="0" borderId="0">
      <protection locked="0"/>
    </xf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</cellStyleXfs>
  <cellXfs count="286">
    <xf numFmtId="0" fontId="6" fillId="0" borderId="0" xfId="0" applyFont="1" applyFill="1" applyBorder="1"/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5" fillId="4" borderId="1" xfId="4" applyFont="1" applyFill="1" applyBorder="1" applyAlignment="1">
      <alignment horizontal="center" vertical="center" wrapText="1"/>
    </xf>
    <xf numFmtId="0" fontId="14" fillId="4" borderId="1" xfId="4" applyFont="1" applyFill="1" applyBorder="1" applyAlignment="1">
      <alignment horizontal="center" vertical="center"/>
    </xf>
    <xf numFmtId="0" fontId="14" fillId="4" borderId="1" xfId="4" applyFont="1" applyFill="1" applyBorder="1" applyAlignment="1">
      <alignment horizontal="center" vertical="center" wrapText="1"/>
    </xf>
    <xf numFmtId="4" fontId="14" fillId="4" borderId="1" xfId="4" applyNumberFormat="1" applyFont="1" applyFill="1" applyBorder="1" applyAlignment="1">
      <alignment horizontal="center" vertical="center" wrapText="1"/>
    </xf>
    <xf numFmtId="43" fontId="14" fillId="4" borderId="1" xfId="2" applyFont="1" applyFill="1" applyBorder="1" applyAlignment="1">
      <alignment horizontal="center" vertical="center" wrapText="1"/>
    </xf>
    <xf numFmtId="1" fontId="15" fillId="0" borderId="1" xfId="4" applyNumberFormat="1" applyFont="1" applyBorder="1" applyAlignment="1">
      <alignment horizontal="center" vertical="top"/>
    </xf>
    <xf numFmtId="0" fontId="12" fillId="6" borderId="1" xfId="4" applyFont="1" applyFill="1" applyBorder="1" applyAlignment="1">
      <alignment horizontal="center" vertical="center" wrapText="1"/>
    </xf>
    <xf numFmtId="0" fontId="14" fillId="6" borderId="1" xfId="4" applyFont="1" applyFill="1" applyBorder="1" applyAlignment="1">
      <alignment horizontal="center" vertical="center" wrapText="1"/>
    </xf>
    <xf numFmtId="2" fontId="14" fillId="0" borderId="1" xfId="4" applyNumberFormat="1" applyFont="1" applyBorder="1" applyAlignment="1">
      <alignment horizontal="center" vertical="center" wrapText="1"/>
    </xf>
    <xf numFmtId="4" fontId="14" fillId="6" borderId="1" xfId="4" applyNumberFormat="1" applyFont="1" applyFill="1" applyBorder="1" applyAlignment="1">
      <alignment horizontal="center" vertical="center"/>
    </xf>
    <xf numFmtId="43" fontId="14" fillId="0" borderId="1" xfId="2" applyFont="1" applyFill="1" applyBorder="1" applyAlignment="1">
      <alignment vertical="center"/>
    </xf>
    <xf numFmtId="0" fontId="14" fillId="6" borderId="1" xfId="4" applyFont="1" applyFill="1" applyBorder="1" applyAlignment="1">
      <alignment horizontal="left" vertical="center" wrapText="1"/>
    </xf>
    <xf numFmtId="4" fontId="14" fillId="6" borderId="1" xfId="4" applyNumberFormat="1" applyFont="1" applyFill="1" applyBorder="1" applyAlignment="1">
      <alignment horizontal="left" vertical="center"/>
    </xf>
    <xf numFmtId="43" fontId="14" fillId="6" borderId="1" xfId="2" applyFont="1" applyFill="1" applyBorder="1" applyAlignment="1">
      <alignment horizontal="left" vertical="center"/>
    </xf>
    <xf numFmtId="0" fontId="5" fillId="6" borderId="1" xfId="4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4" fontId="15" fillId="0" borderId="1" xfId="4" applyNumberFormat="1" applyFont="1" applyBorder="1" applyAlignment="1">
      <alignment horizontal="center" vertical="center"/>
    </xf>
    <xf numFmtId="43" fontId="15" fillId="0" borderId="1" xfId="2" applyFont="1" applyFill="1" applyBorder="1" applyAlignment="1">
      <alignment vertical="center"/>
    </xf>
    <xf numFmtId="0" fontId="14" fillId="6" borderId="2" xfId="4" applyFont="1" applyFill="1" applyBorder="1" applyAlignment="1">
      <alignment horizontal="left" vertical="center" wrapText="1"/>
    </xf>
    <xf numFmtId="4" fontId="14" fillId="6" borderId="2" xfId="4" applyNumberFormat="1" applyFont="1" applyFill="1" applyBorder="1" applyAlignment="1">
      <alignment horizontal="left" vertical="center"/>
    </xf>
    <xf numFmtId="43" fontId="14" fillId="6" borderId="2" xfId="2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2" xfId="4" applyFont="1" applyFill="1" applyBorder="1" applyAlignment="1">
      <alignment horizontal="left" vertical="center"/>
    </xf>
    <xf numFmtId="2" fontId="5" fillId="0" borderId="2" xfId="4" applyNumberFormat="1" applyFont="1" applyBorder="1" applyAlignment="1">
      <alignment horizontal="center" vertical="center"/>
    </xf>
    <xf numFmtId="43" fontId="5" fillId="0" borderId="2" xfId="2" applyFont="1" applyFill="1" applyBorder="1" applyAlignment="1">
      <alignment horizontal="center" vertical="center"/>
    </xf>
    <xf numFmtId="0" fontId="15" fillId="0" borderId="1" xfId="4" applyFont="1" applyBorder="1" applyAlignment="1">
      <alignment horizontal="left" vertical="center" wrapText="1"/>
    </xf>
    <xf numFmtId="0" fontId="15" fillId="0" borderId="1" xfId="4" applyFont="1" applyBorder="1" applyAlignment="1">
      <alignment horizontal="center" vertical="center" wrapText="1"/>
    </xf>
    <xf numFmtId="2" fontId="15" fillId="0" borderId="1" xfId="4" applyNumberFormat="1" applyFont="1" applyBorder="1" applyAlignment="1">
      <alignment horizontal="center" vertical="center" wrapText="1"/>
    </xf>
    <xf numFmtId="164" fontId="15" fillId="0" borderId="1" xfId="4" applyNumberFormat="1" applyFont="1" applyBorder="1" applyAlignment="1">
      <alignment horizontal="center" vertical="center"/>
    </xf>
    <xf numFmtId="49" fontId="15" fillId="0" borderId="1" xfId="4" applyNumberFormat="1" applyFont="1" applyBorder="1" applyAlignment="1" applyProtection="1">
      <alignment horizontal="left" vertical="center" wrapText="1"/>
      <protection locked="0"/>
    </xf>
    <xf numFmtId="2" fontId="15" fillId="0" borderId="1" xfId="4" applyNumberFormat="1" applyFont="1" applyBorder="1" applyAlignment="1">
      <alignment horizontal="center" vertical="center"/>
    </xf>
    <xf numFmtId="0" fontId="5" fillId="6" borderId="1" xfId="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49" fontId="15" fillId="7" borderId="1" xfId="4" applyNumberFormat="1" applyFont="1" applyFill="1" applyBorder="1" applyAlignment="1" applyProtection="1">
      <alignment horizontal="left" vertical="center" wrapText="1"/>
      <protection locked="0"/>
    </xf>
    <xf numFmtId="4" fontId="15" fillId="6" borderId="1" xfId="4" applyNumberFormat="1" applyFont="1" applyFill="1" applyBorder="1" applyAlignment="1">
      <alignment horizontal="center" vertical="center"/>
    </xf>
    <xf numFmtId="43" fontId="15" fillId="6" borderId="1" xfId="2" applyFont="1" applyFill="1" applyBorder="1" applyAlignment="1">
      <alignment horizontal="center" vertical="center"/>
    </xf>
    <xf numFmtId="49" fontId="15" fillId="6" borderId="1" xfId="4" applyNumberFormat="1" applyFont="1" applyFill="1" applyBorder="1" applyAlignment="1" applyProtection="1">
      <alignment horizontal="left" vertical="center" wrapText="1"/>
      <protection locked="0"/>
    </xf>
    <xf numFmtId="49" fontId="15" fillId="6" borderId="1" xfId="4" applyNumberFormat="1" applyFont="1" applyFill="1" applyBorder="1" applyAlignment="1" applyProtection="1">
      <alignment horizontal="center" vertical="center" wrapText="1"/>
      <protection locked="0"/>
    </xf>
    <xf numFmtId="0" fontId="14" fillId="4" borderId="12" xfId="5" applyFont="1" applyFill="1" applyBorder="1" applyAlignment="1" applyProtection="1">
      <alignment horizontal="left" vertical="center" wrapText="1"/>
    </xf>
    <xf numFmtId="0" fontId="14" fillId="4" borderId="12" xfId="6" applyFont="1" applyFill="1" applyBorder="1" applyAlignment="1">
      <alignment horizontal="center" vertical="center" wrapText="1"/>
    </xf>
    <xf numFmtId="4" fontId="14" fillId="4" borderId="1" xfId="4" applyNumberFormat="1" applyFont="1" applyFill="1" applyBorder="1" applyAlignment="1">
      <alignment horizontal="center" vertical="center"/>
    </xf>
    <xf numFmtId="43" fontId="14" fillId="4" borderId="1" xfId="2" applyFont="1" applyFill="1" applyBorder="1" applyAlignment="1">
      <alignment vertical="center"/>
    </xf>
    <xf numFmtId="0" fontId="14" fillId="4" borderId="1" xfId="5" applyFont="1" applyFill="1" applyBorder="1" applyAlignment="1" applyProtection="1">
      <alignment horizontal="left" vertical="center" wrapText="1"/>
    </xf>
    <xf numFmtId="49" fontId="15" fillId="4" borderId="1" xfId="4" applyNumberFormat="1" applyFont="1" applyFill="1" applyBorder="1" applyAlignment="1" applyProtection="1">
      <alignment horizontal="left" vertical="center" wrapText="1"/>
      <protection locked="0"/>
    </xf>
    <xf numFmtId="4" fontId="15" fillId="4" borderId="1" xfId="4" applyNumberFormat="1" applyFont="1" applyFill="1" applyBorder="1" applyAlignment="1">
      <alignment horizontal="center" vertical="center"/>
    </xf>
    <xf numFmtId="43" fontId="14" fillId="4" borderId="1" xfId="2" applyFont="1" applyFill="1" applyBorder="1" applyAlignment="1">
      <alignment horizontal="center" vertical="center"/>
    </xf>
    <xf numFmtId="49" fontId="14" fillId="6" borderId="1" xfId="4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4" applyFont="1" applyBorder="1" applyAlignment="1">
      <alignment horizontal="center" vertical="center"/>
    </xf>
    <xf numFmtId="0" fontId="19" fillId="6" borderId="1" xfId="7" applyFont="1" applyFill="1" applyBorder="1" applyAlignment="1" applyProtection="1">
      <alignment horizontal="left" vertical="center" wrapText="1"/>
    </xf>
    <xf numFmtId="0" fontId="17" fillId="6" borderId="1" xfId="0" applyFont="1" applyFill="1" applyBorder="1" applyAlignment="1">
      <alignment horizontal="left" vertical="center"/>
    </xf>
    <xf numFmtId="4" fontId="17" fillId="6" borderId="1" xfId="0" applyNumberFormat="1" applyFont="1" applyFill="1" applyBorder="1" applyAlignment="1">
      <alignment horizontal="center" vertical="center"/>
    </xf>
    <xf numFmtId="43" fontId="17" fillId="6" borderId="1" xfId="2" applyFont="1" applyFill="1" applyBorder="1" applyAlignment="1">
      <alignment horizontal="center" vertical="center"/>
    </xf>
    <xf numFmtId="0" fontId="15" fillId="0" borderId="1" xfId="6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/>
    </xf>
    <xf numFmtId="43" fontId="15" fillId="0" borderId="1" xfId="2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2" fontId="15" fillId="7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4" borderId="1" xfId="6" applyFont="1" applyFill="1" applyBorder="1" applyAlignment="1">
      <alignment horizontal="center" vertical="center" wrapText="1"/>
    </xf>
    <xf numFmtId="0" fontId="14" fillId="6" borderId="1" xfId="5" applyFont="1" applyFill="1" applyBorder="1" applyAlignment="1" applyProtection="1">
      <alignment horizontal="left" vertical="center" wrapText="1"/>
    </xf>
    <xf numFmtId="43" fontId="14" fillId="6" borderId="1" xfId="2" applyFont="1" applyFill="1" applyBorder="1" applyAlignment="1">
      <alignment horizontal="center" vertical="center"/>
    </xf>
    <xf numFmtId="164" fontId="5" fillId="0" borderId="1" xfId="4" applyNumberFormat="1" applyFont="1" applyBorder="1" applyAlignment="1">
      <alignment horizontal="center" vertical="center"/>
    </xf>
    <xf numFmtId="164" fontId="5" fillId="6" borderId="1" xfId="4" applyNumberFormat="1" applyFont="1" applyFill="1" applyBorder="1" applyAlignment="1">
      <alignment horizontal="center" vertical="center"/>
    </xf>
    <xf numFmtId="2" fontId="15" fillId="6" borderId="1" xfId="0" applyNumberFormat="1" applyFont="1" applyFill="1" applyBorder="1" applyAlignment="1">
      <alignment horizontal="center" vertical="center" wrapText="1"/>
    </xf>
    <xf numFmtId="49" fontId="5" fillId="0" borderId="1" xfId="4" applyNumberFormat="1" applyFont="1" applyBorder="1" applyAlignment="1" applyProtection="1">
      <alignment horizontal="left" vertical="center" wrapText="1"/>
      <protection locked="0"/>
    </xf>
    <xf numFmtId="43" fontId="15" fillId="0" borderId="1" xfId="2" applyFont="1" applyFill="1" applyBorder="1" applyAlignment="1">
      <alignment vertical="center" wrapText="1"/>
    </xf>
    <xf numFmtId="164" fontId="21" fillId="6" borderId="1" xfId="0" applyNumberFormat="1" applyFont="1" applyFill="1" applyBorder="1" applyAlignment="1">
      <alignment horizontal="center" vertical="center"/>
    </xf>
    <xf numFmtId="0" fontId="14" fillId="6" borderId="1" xfId="5" applyFont="1" applyFill="1" applyBorder="1" applyAlignment="1" applyProtection="1">
      <alignment horizontal="center" vertical="center" wrapText="1"/>
    </xf>
    <xf numFmtId="0" fontId="14" fillId="6" borderId="1" xfId="6" applyFont="1" applyFill="1" applyBorder="1" applyAlignment="1">
      <alignment horizontal="center" vertical="center" wrapText="1"/>
    </xf>
    <xf numFmtId="43" fontId="14" fillId="6" borderId="1" xfId="2" applyFont="1" applyFill="1" applyBorder="1" applyAlignment="1">
      <alignment vertical="center"/>
    </xf>
    <xf numFmtId="43" fontId="5" fillId="0" borderId="1" xfId="2" applyFont="1" applyFill="1" applyBorder="1" applyAlignment="1">
      <alignment vertical="center"/>
    </xf>
    <xf numFmtId="43" fontId="15" fillId="0" borderId="1" xfId="2" applyFont="1" applyFill="1" applyBorder="1" applyAlignment="1">
      <alignment horizontal="center" vertical="center" wrapText="1"/>
    </xf>
    <xf numFmtId="49" fontId="5" fillId="0" borderId="1" xfId="4" applyNumberFormat="1" applyFont="1" applyBorder="1" applyAlignment="1" applyProtection="1">
      <alignment horizontal="left" vertical="center"/>
      <protection locked="0"/>
    </xf>
    <xf numFmtId="43" fontId="5" fillId="6" borderId="1" xfId="2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3" fontId="14" fillId="0" borderId="1" xfId="2" applyFont="1" applyFill="1" applyBorder="1" applyAlignment="1">
      <alignment vertical="center" wrapText="1"/>
    </xf>
    <xf numFmtId="43" fontId="14" fillId="0" borderId="1" xfId="2" applyFont="1" applyFill="1" applyBorder="1" applyAlignment="1">
      <alignment horizontal="center" vertical="center" wrapText="1"/>
    </xf>
    <xf numFmtId="0" fontId="22" fillId="0" borderId="0" xfId="4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 wrapText="1"/>
    </xf>
    <xf numFmtId="4" fontId="24" fillId="0" borderId="0" xfId="4" applyNumberFormat="1" applyFont="1" applyAlignment="1">
      <alignment horizontal="left" vertical="top"/>
    </xf>
    <xf numFmtId="43" fontId="24" fillId="0" borderId="0" xfId="2" applyFont="1" applyFill="1" applyAlignment="1">
      <alignment vertical="top"/>
    </xf>
    <xf numFmtId="0" fontId="24" fillId="0" borderId="0" xfId="4" applyFont="1" applyAlignment="1">
      <alignment horizontal="center" vertical="center" wrapText="1"/>
    </xf>
    <xf numFmtId="0" fontId="22" fillId="0" borderId="0" xfId="4" applyFont="1" applyAlignment="1">
      <alignment horizontal="left" vertical="top"/>
    </xf>
    <xf numFmtId="43" fontId="22" fillId="0" borderId="0" xfId="2" applyFont="1" applyAlignment="1">
      <alignment horizontal="left" vertical="top"/>
    </xf>
    <xf numFmtId="0" fontId="5" fillId="6" borderId="1" xfId="8" applyFont="1" applyFill="1" applyBorder="1" applyAlignment="1">
      <alignment horizontal="left" vertical="top" wrapText="1"/>
    </xf>
    <xf numFmtId="0" fontId="5" fillId="6" borderId="1" xfId="8" applyFont="1" applyFill="1" applyBorder="1" applyAlignment="1">
      <alignment horizontal="center" vertical="center" wrapText="1"/>
    </xf>
    <xf numFmtId="0" fontId="5" fillId="6" borderId="1" xfId="8" applyFont="1" applyFill="1" applyBorder="1" applyAlignment="1">
      <alignment horizontal="center" vertical="top" wrapText="1"/>
    </xf>
    <xf numFmtId="0" fontId="15" fillId="6" borderId="1" xfId="8" applyFont="1" applyFill="1" applyBorder="1" applyAlignment="1">
      <alignment horizontal="left" vertical="top" wrapText="1"/>
    </xf>
    <xf numFmtId="0" fontId="15" fillId="6" borderId="1" xfId="8" applyFont="1" applyFill="1" applyBorder="1" applyAlignment="1">
      <alignment horizontal="center" vertical="center" wrapText="1"/>
    </xf>
    <xf numFmtId="0" fontId="15" fillId="6" borderId="1" xfId="8" applyFont="1" applyFill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center" wrapText="1"/>
    </xf>
    <xf numFmtId="2" fontId="15" fillId="6" borderId="1" xfId="9" applyNumberFormat="1" applyFont="1" applyFill="1" applyBorder="1" applyAlignment="1">
      <alignment horizontal="center" vertical="center" wrapText="1"/>
    </xf>
    <xf numFmtId="0" fontId="0" fillId="6" borderId="1" xfId="8" applyFont="1" applyFill="1" applyBorder="1" applyAlignment="1">
      <alignment horizontal="left" vertical="top" wrapText="1"/>
    </xf>
    <xf numFmtId="0" fontId="0" fillId="6" borderId="1" xfId="8" applyFont="1" applyFill="1" applyBorder="1" applyAlignment="1">
      <alignment horizontal="center" vertical="top" wrapText="1"/>
    </xf>
    <xf numFmtId="2" fontId="0" fillId="6" borderId="1" xfId="9" applyNumberFormat="1" applyFont="1" applyFill="1" applyBorder="1" applyAlignment="1">
      <alignment horizontal="center" vertical="center" wrapText="1"/>
    </xf>
    <xf numFmtId="164" fontId="21" fillId="6" borderId="1" xfId="0" applyNumberFormat="1" applyFont="1" applyFill="1" applyBorder="1" applyAlignment="1">
      <alignment horizontal="left" vertical="center"/>
    </xf>
    <xf numFmtId="164" fontId="20" fillId="6" borderId="1" xfId="0" applyNumberFormat="1" applyFont="1" applyFill="1" applyBorder="1" applyAlignment="1">
      <alignment horizontal="center" vertical="center"/>
    </xf>
    <xf numFmtId="4" fontId="20" fillId="6" borderId="1" xfId="4" applyNumberFormat="1" applyFont="1" applyFill="1" applyBorder="1" applyAlignment="1">
      <alignment horizontal="center" vertical="center" wrapText="1"/>
    </xf>
    <xf numFmtId="0" fontId="0" fillId="6" borderId="1" xfId="8" applyFont="1" applyFill="1" applyBorder="1" applyAlignment="1">
      <alignment horizontal="center" vertical="center" wrapText="1"/>
    </xf>
    <xf numFmtId="0" fontId="27" fillId="6" borderId="1" xfId="4" applyFont="1" applyFill="1" applyBorder="1" applyAlignment="1">
      <alignment horizontal="left" vertical="center" wrapText="1"/>
    </xf>
    <xf numFmtId="0" fontId="27" fillId="6" borderId="1" xfId="4" applyFont="1" applyFill="1" applyBorder="1" applyAlignment="1">
      <alignment horizontal="center" vertical="center"/>
    </xf>
    <xf numFmtId="2" fontId="27" fillId="6" borderId="1" xfId="0" applyNumberFormat="1" applyFont="1" applyFill="1" applyBorder="1" applyAlignment="1">
      <alignment horizontal="center" vertical="center"/>
    </xf>
    <xf numFmtId="164" fontId="27" fillId="6" borderId="1" xfId="4" applyNumberFormat="1" applyFont="1" applyFill="1" applyBorder="1" applyAlignment="1">
      <alignment horizontal="center" vertical="center"/>
    </xf>
    <xf numFmtId="43" fontId="27" fillId="6" borderId="1" xfId="2" applyFont="1" applyFill="1" applyBorder="1" applyAlignment="1">
      <alignment horizontal="center" vertical="center"/>
    </xf>
    <xf numFmtId="49" fontId="27" fillId="6" borderId="1" xfId="4" applyNumberFormat="1" applyFont="1" applyFill="1" applyBorder="1" applyAlignment="1" applyProtection="1">
      <alignment horizontal="left" vertical="center" wrapText="1"/>
      <protection locked="0"/>
    </xf>
    <xf numFmtId="49" fontId="27" fillId="6" borderId="1" xfId="4" applyNumberFormat="1" applyFont="1" applyFill="1" applyBorder="1" applyAlignment="1" applyProtection="1">
      <alignment horizontal="center" vertical="center"/>
      <protection locked="0"/>
    </xf>
    <xf numFmtId="164" fontId="27" fillId="6" borderId="1" xfId="4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/>
    </xf>
    <xf numFmtId="49" fontId="27" fillId="6" borderId="14" xfId="0" applyNumberFormat="1" applyFont="1" applyFill="1" applyBorder="1" applyAlignment="1" applyProtection="1">
      <alignment horizontal="center" vertical="center"/>
      <protection locked="0"/>
    </xf>
    <xf numFmtId="49" fontId="27" fillId="6" borderId="12" xfId="0" applyNumberFormat="1" applyFont="1" applyFill="1" applyBorder="1" applyAlignment="1" applyProtection="1">
      <alignment horizontal="left" vertical="center" wrapText="1"/>
      <protection locked="0"/>
    </xf>
    <xf numFmtId="2" fontId="27" fillId="6" borderId="14" xfId="0" applyNumberFormat="1" applyFont="1" applyFill="1" applyBorder="1" applyAlignment="1">
      <alignment horizontal="center" vertical="center"/>
    </xf>
    <xf numFmtId="164" fontId="27" fillId="6" borderId="1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10" fillId="5" borderId="2" xfId="0" applyFont="1" applyFill="1" applyBorder="1" applyAlignment="1">
      <alignment horizontal="center" wrapText="1"/>
    </xf>
    <xf numFmtId="165" fontId="6" fillId="0" borderId="0" xfId="0" applyNumberFormat="1" applyFont="1" applyFill="1" applyBorder="1"/>
    <xf numFmtId="0" fontId="28" fillId="0" borderId="0" xfId="0" applyFont="1" applyAlignment="1">
      <alignment horizontal="right" vertical="center" wrapText="1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/>
    <xf numFmtId="0" fontId="32" fillId="0" borderId="0" xfId="7" applyFont="1" applyAlignment="1" applyProtection="1"/>
    <xf numFmtId="0" fontId="9" fillId="0" borderId="1" xfId="0" applyFont="1" applyBorder="1"/>
    <xf numFmtId="0" fontId="14" fillId="0" borderId="0" xfId="4" applyFont="1" applyAlignment="1">
      <alignment horizontal="center" vertical="top"/>
    </xf>
    <xf numFmtId="0" fontId="8" fillId="3" borderId="22" xfId="0" applyFont="1" applyFill="1" applyBorder="1" applyAlignment="1">
      <alignment horizontal="center" vertical="center"/>
    </xf>
    <xf numFmtId="0" fontId="33" fillId="2" borderId="1" xfId="7" applyFont="1" applyFill="1" applyBorder="1" applyAlignment="1" applyProtection="1">
      <alignment horizontal="center" vertical="center"/>
    </xf>
    <xf numFmtId="43" fontId="8" fillId="0" borderId="6" xfId="0" applyNumberFormat="1" applyFont="1" applyFill="1" applyBorder="1" applyAlignment="1">
      <alignment horizontal="center" vertical="center"/>
    </xf>
    <xf numFmtId="0" fontId="32" fillId="2" borderId="23" xfId="7" applyFont="1" applyFill="1" applyBorder="1" applyAlignment="1" applyProtection="1">
      <alignment horizontal="left" vertical="center"/>
    </xf>
    <xf numFmtId="0" fontId="4" fillId="6" borderId="1" xfId="4" applyFont="1" applyFill="1" applyBorder="1" applyAlignment="1">
      <alignment horizontal="left" vertical="center" wrapText="1"/>
    </xf>
    <xf numFmtId="0" fontId="14" fillId="6" borderId="0" xfId="4" applyFont="1" applyFill="1" applyAlignment="1">
      <alignment horizontal="center" vertical="top"/>
    </xf>
    <xf numFmtId="0" fontId="6" fillId="6" borderId="0" xfId="0" applyFont="1" applyFill="1" applyBorder="1"/>
    <xf numFmtId="2" fontId="15" fillId="6" borderId="8" xfId="0" applyNumberFormat="1" applyFont="1" applyFill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3" fillId="6" borderId="1" xfId="3" applyFont="1" applyFill="1" applyBorder="1" applyAlignment="1">
      <alignment horizontal="left" vertical="center" wrapText="1"/>
    </xf>
    <xf numFmtId="0" fontId="23" fillId="0" borderId="15" xfId="0" applyFont="1" applyBorder="1"/>
    <xf numFmtId="0" fontId="23" fillId="0" borderId="0" xfId="0" applyFont="1"/>
    <xf numFmtId="0" fontId="37" fillId="0" borderId="0" xfId="0" applyFont="1"/>
    <xf numFmtId="0" fontId="38" fillId="0" borderId="0" xfId="0" applyFont="1"/>
    <xf numFmtId="0" fontId="23" fillId="0" borderId="16" xfId="0" applyFont="1" applyBorder="1"/>
    <xf numFmtId="0" fontId="39" fillId="0" borderId="0" xfId="0" applyFont="1"/>
    <xf numFmtId="0" fontId="23" fillId="0" borderId="3" xfId="0" applyFont="1" applyBorder="1"/>
    <xf numFmtId="0" fontId="23" fillId="0" borderId="4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3" fillId="0" borderId="4" xfId="0" applyFont="1" applyBorder="1"/>
    <xf numFmtId="0" fontId="23" fillId="0" borderId="17" xfId="0" applyFont="1" applyBorder="1"/>
    <xf numFmtId="0" fontId="23" fillId="0" borderId="18" xfId="0" applyFont="1" applyBorder="1"/>
    <xf numFmtId="0" fontId="23" fillId="0" borderId="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/>
    </xf>
    <xf numFmtId="0" fontId="38" fillId="0" borderId="1" xfId="8" applyFont="1" applyBorder="1" applyAlignment="1">
      <alignment horizontal="left" vertical="center" wrapText="1"/>
    </xf>
    <xf numFmtId="0" fontId="40" fillId="8" borderId="1" xfId="0" applyFont="1" applyFill="1" applyBorder="1" applyAlignment="1">
      <alignment horizontal="center" vertical="center"/>
    </xf>
    <xf numFmtId="2" fontId="40" fillId="6" borderId="1" xfId="0" applyNumberFormat="1" applyFont="1" applyFill="1" applyBorder="1" applyAlignment="1">
      <alignment horizontal="center" vertical="center" wrapText="1"/>
    </xf>
    <xf numFmtId="2" fontId="40" fillId="0" borderId="1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/>
    </xf>
    <xf numFmtId="2" fontId="38" fillId="6" borderId="1" xfId="0" applyNumberFormat="1" applyFont="1" applyFill="1" applyBorder="1" applyAlignment="1">
      <alignment horizontal="center" vertical="center"/>
    </xf>
    <xf numFmtId="2" fontId="38" fillId="0" borderId="13" xfId="0" applyNumberFormat="1" applyFont="1" applyBorder="1" applyAlignment="1">
      <alignment horizontal="center" vertical="center"/>
    </xf>
    <xf numFmtId="0" fontId="22" fillId="0" borderId="1" xfId="4" applyFont="1" applyBorder="1" applyAlignment="1">
      <alignment horizontal="left" vertical="center" wrapText="1"/>
    </xf>
    <xf numFmtId="0" fontId="22" fillId="0" borderId="1" xfId="4" applyFont="1" applyBorder="1" applyAlignment="1">
      <alignment horizontal="center" vertical="center" wrapText="1"/>
    </xf>
    <xf numFmtId="2" fontId="22" fillId="0" borderId="1" xfId="4" applyNumberFormat="1" applyFont="1" applyBorder="1" applyAlignment="1">
      <alignment horizontal="center" vertical="center" wrapText="1"/>
    </xf>
    <xf numFmtId="164" fontId="22" fillId="0" borderId="1" xfId="4" applyNumberFormat="1" applyFont="1" applyBorder="1" applyAlignment="1">
      <alignment horizontal="center" vertical="center"/>
    </xf>
    <xf numFmtId="43" fontId="22" fillId="0" borderId="1" xfId="2" applyFont="1" applyFill="1" applyBorder="1" applyAlignment="1">
      <alignment vertical="center"/>
    </xf>
    <xf numFmtId="0" fontId="40" fillId="6" borderId="1" xfId="3" applyFont="1" applyFill="1" applyBorder="1" applyAlignment="1">
      <alignment horizontal="left" vertical="center" wrapText="1"/>
    </xf>
    <xf numFmtId="0" fontId="40" fillId="6" borderId="1" xfId="3" applyFont="1" applyFill="1" applyBorder="1" applyAlignment="1">
      <alignment horizontal="center" vertical="center" wrapText="1"/>
    </xf>
    <xf numFmtId="43" fontId="40" fillId="0" borderId="2" xfId="2" applyFont="1" applyFill="1" applyBorder="1" applyAlignment="1">
      <alignment horizontal="center" vertical="center"/>
    </xf>
    <xf numFmtId="0" fontId="23" fillId="0" borderId="5" xfId="0" applyFont="1" applyBorder="1"/>
    <xf numFmtId="2" fontId="23" fillId="0" borderId="5" xfId="0" applyNumberFormat="1" applyFont="1" applyBorder="1"/>
    <xf numFmtId="2" fontId="23" fillId="0" borderId="21" xfId="0" applyNumberFormat="1" applyFont="1" applyBorder="1"/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43" fontId="24" fillId="0" borderId="1" xfId="2" applyFont="1" applyFill="1" applyBorder="1" applyAlignment="1">
      <alignment vertical="center" wrapText="1"/>
    </xf>
    <xf numFmtId="43" fontId="24" fillId="0" borderId="1" xfId="2" applyFont="1" applyFill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34" fillId="0" borderId="0" xfId="7" applyFont="1" applyAlignment="1" applyProtection="1">
      <alignment vertical="center"/>
    </xf>
    <xf numFmtId="0" fontId="14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" fontId="24" fillId="0" borderId="0" xfId="4" applyNumberFormat="1" applyFont="1" applyAlignment="1">
      <alignment horizontal="left" vertical="center"/>
    </xf>
    <xf numFmtId="43" fontId="24" fillId="0" borderId="0" xfId="2" applyFont="1" applyFill="1" applyAlignment="1">
      <alignment vertical="center"/>
    </xf>
    <xf numFmtId="0" fontId="22" fillId="0" borderId="0" xfId="4" applyFont="1" applyAlignment="1">
      <alignment horizontal="left" vertical="center"/>
    </xf>
    <xf numFmtId="43" fontId="22" fillId="0" borderId="0" xfId="2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1" fontId="43" fillId="0" borderId="1" xfId="4" applyNumberFormat="1" applyFont="1" applyBorder="1" applyAlignment="1">
      <alignment horizontal="center" vertical="center"/>
    </xf>
    <xf numFmtId="0" fontId="44" fillId="6" borderId="1" xfId="4" applyFont="1" applyFill="1" applyBorder="1" applyAlignment="1">
      <alignment horizontal="center" vertical="center" wrapText="1"/>
    </xf>
    <xf numFmtId="0" fontId="45" fillId="6" borderId="1" xfId="4" applyFont="1" applyFill="1" applyBorder="1" applyAlignment="1">
      <alignment horizontal="center" vertical="center" wrapText="1"/>
    </xf>
    <xf numFmtId="2" fontId="45" fillId="0" borderId="1" xfId="4" applyNumberFormat="1" applyFont="1" applyBorder="1" applyAlignment="1">
      <alignment horizontal="center" vertical="center" wrapText="1"/>
    </xf>
    <xf numFmtId="4" fontId="45" fillId="6" borderId="1" xfId="4" applyNumberFormat="1" applyFont="1" applyFill="1" applyBorder="1" applyAlignment="1">
      <alignment horizontal="center" vertical="center"/>
    </xf>
    <xf numFmtId="43" fontId="45" fillId="0" borderId="1" xfId="2" applyFont="1" applyFill="1" applyBorder="1" applyAlignment="1">
      <alignment vertical="center"/>
    </xf>
    <xf numFmtId="0" fontId="45" fillId="6" borderId="1" xfId="4" applyFont="1" applyFill="1" applyBorder="1" applyAlignment="1">
      <alignment horizontal="left" vertical="center" wrapText="1"/>
    </xf>
    <xf numFmtId="43" fontId="45" fillId="6" borderId="1" xfId="2" applyFont="1" applyFill="1" applyBorder="1" applyAlignment="1">
      <alignment horizontal="left" vertical="center"/>
    </xf>
    <xf numFmtId="0" fontId="26" fillId="6" borderId="1" xfId="4" applyFont="1" applyFill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2" fontId="43" fillId="0" borderId="1" xfId="0" applyNumberFormat="1" applyFont="1" applyBorder="1" applyAlignment="1">
      <alignment horizontal="center" vertical="center" wrapText="1"/>
    </xf>
    <xf numFmtId="4" fontId="43" fillId="0" borderId="1" xfId="4" applyNumberFormat="1" applyFont="1" applyBorder="1" applyAlignment="1">
      <alignment horizontal="center" vertical="center"/>
    </xf>
    <xf numFmtId="43" fontId="43" fillId="0" borderId="1" xfId="2" applyFont="1" applyFill="1" applyBorder="1" applyAlignment="1">
      <alignment horizontal="right" vertical="center"/>
    </xf>
    <xf numFmtId="0" fontId="45" fillId="6" borderId="2" xfId="4" applyFont="1" applyFill="1" applyBorder="1" applyAlignment="1">
      <alignment horizontal="center" vertical="center" wrapText="1"/>
    </xf>
    <xf numFmtId="4" fontId="45" fillId="6" borderId="2" xfId="4" applyNumberFormat="1" applyFont="1" applyFill="1" applyBorder="1" applyAlignment="1">
      <alignment horizontal="center" vertical="center"/>
    </xf>
    <xf numFmtId="43" fontId="45" fillId="6" borderId="2" xfId="2" applyFont="1" applyFill="1" applyBorder="1" applyAlignment="1">
      <alignment horizontal="right" vertical="center"/>
    </xf>
    <xf numFmtId="0" fontId="7" fillId="6" borderId="1" xfId="8" applyFont="1" applyFill="1" applyBorder="1" applyAlignment="1">
      <alignment horizontal="left" vertical="center" wrapText="1"/>
    </xf>
    <xf numFmtId="2" fontId="7" fillId="6" borderId="1" xfId="9" applyNumberFormat="1" applyFont="1" applyFill="1" applyBorder="1" applyAlignment="1">
      <alignment horizontal="center" vertical="center" wrapText="1"/>
    </xf>
    <xf numFmtId="0" fontId="7" fillId="6" borderId="1" xfId="8" applyFont="1" applyFill="1" applyBorder="1" applyAlignment="1">
      <alignment horizontal="center" vertical="center" wrapText="1"/>
    </xf>
    <xf numFmtId="0" fontId="26" fillId="6" borderId="1" xfId="3" applyFont="1" applyFill="1" applyBorder="1" applyAlignment="1">
      <alignment horizontal="left" vertical="center" wrapText="1"/>
    </xf>
    <xf numFmtId="0" fontId="26" fillId="6" borderId="2" xfId="4" applyFont="1" applyFill="1" applyBorder="1" applyAlignment="1">
      <alignment horizontal="center" vertical="center"/>
    </xf>
    <xf numFmtId="2" fontId="26" fillId="0" borderId="2" xfId="4" applyNumberFormat="1" applyFont="1" applyBorder="1" applyAlignment="1">
      <alignment horizontal="center" vertical="center"/>
    </xf>
    <xf numFmtId="43" fontId="26" fillId="0" borderId="2" xfId="2" applyFont="1" applyFill="1" applyBorder="1" applyAlignment="1">
      <alignment horizontal="right" vertical="center"/>
    </xf>
    <xf numFmtId="0" fontId="43" fillId="6" borderId="1" xfId="8" applyFont="1" applyFill="1" applyBorder="1" applyAlignment="1">
      <alignment horizontal="left" vertical="center" wrapText="1"/>
    </xf>
    <xf numFmtId="0" fontId="43" fillId="6" borderId="1" xfId="8" applyFont="1" applyFill="1" applyBorder="1" applyAlignment="1">
      <alignment horizontal="center" vertical="center" wrapText="1"/>
    </xf>
    <xf numFmtId="2" fontId="43" fillId="6" borderId="1" xfId="0" applyNumberFormat="1" applyFont="1" applyFill="1" applyBorder="1" applyAlignment="1">
      <alignment horizontal="center" vertical="center" wrapText="1"/>
    </xf>
    <xf numFmtId="0" fontId="26" fillId="6" borderId="1" xfId="3" applyFont="1" applyFill="1" applyBorder="1" applyAlignment="1">
      <alignment horizontal="center" vertical="center" wrapText="1"/>
    </xf>
    <xf numFmtId="2" fontId="26" fillId="6" borderId="1" xfId="3" applyNumberFormat="1" applyFont="1" applyFill="1" applyBorder="1" applyAlignment="1">
      <alignment horizontal="center" vertical="center" wrapText="1"/>
    </xf>
    <xf numFmtId="0" fontId="26" fillId="6" borderId="1" xfId="8" applyFont="1" applyFill="1" applyBorder="1" applyAlignment="1">
      <alignment horizontal="left" vertical="center" wrapText="1"/>
    </xf>
    <xf numFmtId="0" fontId="26" fillId="6" borderId="1" xfId="8" applyFont="1" applyFill="1" applyBorder="1" applyAlignment="1">
      <alignment horizontal="center" vertical="center" wrapText="1"/>
    </xf>
    <xf numFmtId="49" fontId="43" fillId="6" borderId="1" xfId="4" applyNumberFormat="1" applyFont="1" applyFill="1" applyBorder="1" applyAlignment="1" applyProtection="1">
      <alignment horizontal="left" vertical="center" wrapText="1"/>
      <protection locked="0"/>
    </xf>
    <xf numFmtId="49" fontId="43" fillId="6" borderId="1" xfId="4" applyNumberFormat="1" applyFont="1" applyFill="1" applyBorder="1" applyAlignment="1" applyProtection="1">
      <alignment horizontal="center" vertical="center" wrapText="1"/>
      <protection locked="0"/>
    </xf>
    <xf numFmtId="2" fontId="43" fillId="0" borderId="1" xfId="4" applyNumberFormat="1" applyFont="1" applyBorder="1" applyAlignment="1">
      <alignment horizontal="center" vertical="center"/>
    </xf>
    <xf numFmtId="4" fontId="43" fillId="6" borderId="1" xfId="4" applyNumberFormat="1" applyFont="1" applyFill="1" applyBorder="1" applyAlignment="1">
      <alignment horizontal="center" vertical="center"/>
    </xf>
    <xf numFmtId="0" fontId="43" fillId="0" borderId="1" xfId="4" applyFont="1" applyBorder="1" applyAlignment="1">
      <alignment horizontal="left" vertical="center" wrapText="1"/>
    </xf>
    <xf numFmtId="49" fontId="43" fillId="7" borderId="1" xfId="4" applyNumberFormat="1" applyFont="1" applyFill="1" applyBorder="1" applyAlignment="1" applyProtection="1">
      <alignment horizontal="center" vertical="center" wrapText="1"/>
      <protection locked="0"/>
    </xf>
    <xf numFmtId="43" fontId="43" fillId="6" borderId="1" xfId="2" applyFont="1" applyFill="1" applyBorder="1" applyAlignment="1">
      <alignment horizontal="right" vertical="center"/>
    </xf>
    <xf numFmtId="0" fontId="45" fillId="4" borderId="12" xfId="5" applyFont="1" applyFill="1" applyBorder="1" applyAlignment="1" applyProtection="1">
      <alignment horizontal="left" vertical="center" wrapText="1"/>
    </xf>
    <xf numFmtId="0" fontId="45" fillId="4" borderId="12" xfId="6" applyFont="1" applyFill="1" applyBorder="1" applyAlignment="1">
      <alignment horizontal="center" vertical="center" wrapText="1"/>
    </xf>
    <xf numFmtId="0" fontId="45" fillId="4" borderId="1" xfId="4" applyFont="1" applyFill="1" applyBorder="1" applyAlignment="1">
      <alignment horizontal="center" vertical="center" wrapText="1"/>
    </xf>
    <xf numFmtId="4" fontId="45" fillId="4" borderId="1" xfId="4" applyNumberFormat="1" applyFont="1" applyFill="1" applyBorder="1" applyAlignment="1">
      <alignment horizontal="center" vertical="center"/>
    </xf>
    <xf numFmtId="43" fontId="45" fillId="4" borderId="1" xfId="2" applyFont="1" applyFill="1" applyBorder="1" applyAlignment="1">
      <alignment horizontal="right" vertical="center"/>
    </xf>
    <xf numFmtId="0" fontId="45" fillId="4" borderId="1" xfId="5" applyFont="1" applyFill="1" applyBorder="1" applyAlignment="1" applyProtection="1">
      <alignment horizontal="left" vertical="center" wrapText="1"/>
    </xf>
    <xf numFmtId="49" fontId="43" fillId="4" borderId="1" xfId="4" applyNumberFormat="1" applyFont="1" applyFill="1" applyBorder="1" applyAlignment="1" applyProtection="1">
      <alignment horizontal="center" vertical="center" wrapText="1"/>
      <protection locked="0"/>
    </xf>
    <xf numFmtId="4" fontId="43" fillId="4" borderId="1" xfId="4" applyNumberFormat="1" applyFont="1" applyFill="1" applyBorder="1" applyAlignment="1">
      <alignment horizontal="center" vertical="center"/>
    </xf>
    <xf numFmtId="49" fontId="45" fillId="6" borderId="1" xfId="4" applyNumberFormat="1" applyFont="1" applyFill="1" applyBorder="1" applyAlignment="1" applyProtection="1">
      <alignment horizontal="center" vertical="center" wrapText="1"/>
      <protection locked="0"/>
    </xf>
    <xf numFmtId="0" fontId="43" fillId="0" borderId="1" xfId="4" applyFont="1" applyBorder="1" applyAlignment="1">
      <alignment horizontal="center" vertical="center"/>
    </xf>
    <xf numFmtId="0" fontId="47" fillId="6" borderId="1" xfId="7" applyFont="1" applyFill="1" applyBorder="1" applyAlignment="1" applyProtection="1">
      <alignment horizontal="left" vertical="center" wrapText="1"/>
    </xf>
    <xf numFmtId="0" fontId="48" fillId="6" borderId="1" xfId="0" applyFont="1" applyFill="1" applyBorder="1" applyAlignment="1">
      <alignment horizontal="center" vertical="center"/>
    </xf>
    <xf numFmtId="4" fontId="48" fillId="6" borderId="1" xfId="0" applyNumberFormat="1" applyFont="1" applyFill="1" applyBorder="1" applyAlignment="1">
      <alignment horizontal="center" vertical="center"/>
    </xf>
    <xf numFmtId="43" fontId="48" fillId="6" borderId="1" xfId="2" applyFont="1" applyFill="1" applyBorder="1" applyAlignment="1">
      <alignment horizontal="right" vertical="center"/>
    </xf>
    <xf numFmtId="2" fontId="43" fillId="6" borderId="1" xfId="9" applyNumberFormat="1" applyFont="1" applyFill="1" applyBorder="1" applyAlignment="1">
      <alignment horizontal="center" vertical="center" wrapText="1"/>
    </xf>
    <xf numFmtId="49" fontId="43" fillId="0" borderId="1" xfId="4" applyNumberFormat="1" applyFont="1" applyBorder="1" applyAlignment="1" applyProtection="1">
      <alignment horizontal="left" vertical="center" wrapText="1"/>
      <protection locked="0"/>
    </xf>
    <xf numFmtId="0" fontId="48" fillId="0" borderId="1" xfId="0" applyFont="1" applyBorder="1" applyAlignment="1">
      <alignment horizontal="center" vertical="center"/>
    </xf>
    <xf numFmtId="4" fontId="48" fillId="0" borderId="1" xfId="0" applyNumberFormat="1" applyFont="1" applyBorder="1" applyAlignment="1">
      <alignment horizontal="center" vertical="center"/>
    </xf>
    <xf numFmtId="49" fontId="43" fillId="0" borderId="1" xfId="4" applyNumberFormat="1" applyFont="1" applyBorder="1" applyAlignment="1" applyProtection="1">
      <alignment horizontal="center" vertical="center" wrapText="1"/>
      <protection locked="0"/>
    </xf>
    <xf numFmtId="164" fontId="43" fillId="6" borderId="1" xfId="0" applyNumberFormat="1" applyFont="1" applyFill="1" applyBorder="1" applyAlignment="1">
      <alignment horizontal="center" vertical="center"/>
    </xf>
    <xf numFmtId="164" fontId="26" fillId="6" borderId="1" xfId="0" applyNumberFormat="1" applyFont="1" applyFill="1" applyBorder="1" applyAlignment="1">
      <alignment horizontal="left" vertical="center"/>
    </xf>
    <xf numFmtId="164" fontId="26" fillId="6" borderId="1" xfId="0" applyNumberFormat="1" applyFont="1" applyFill="1" applyBorder="1" applyAlignment="1">
      <alignment horizontal="center" vertical="center"/>
    </xf>
    <xf numFmtId="4" fontId="43" fillId="6" borderId="1" xfId="4" applyNumberFormat="1" applyFont="1" applyFill="1" applyBorder="1" applyAlignment="1">
      <alignment horizontal="right" vertical="center" wrapText="1"/>
    </xf>
    <xf numFmtId="0" fontId="45" fillId="4" borderId="1" xfId="6" applyFont="1" applyFill="1" applyBorder="1" applyAlignment="1">
      <alignment horizontal="center" vertical="center" wrapText="1"/>
    </xf>
    <xf numFmtId="0" fontId="45" fillId="6" borderId="1" xfId="5" applyFont="1" applyFill="1" applyBorder="1" applyAlignment="1" applyProtection="1">
      <alignment horizontal="center" vertical="center" wrapText="1"/>
    </xf>
    <xf numFmtId="0" fontId="45" fillId="6" borderId="1" xfId="6" applyFont="1" applyFill="1" applyBorder="1" applyAlignment="1">
      <alignment horizontal="center" vertical="center" wrapText="1"/>
    </xf>
    <xf numFmtId="43" fontId="45" fillId="6" borderId="1" xfId="2" applyFont="1" applyFill="1" applyBorder="1" applyAlignment="1">
      <alignment horizontal="right" vertical="center"/>
    </xf>
    <xf numFmtId="0" fontId="45" fillId="6" borderId="1" xfId="5" applyFont="1" applyFill="1" applyBorder="1" applyAlignment="1" applyProtection="1">
      <alignment horizontal="left" vertical="center" wrapText="1"/>
    </xf>
    <xf numFmtId="164" fontId="26" fillId="6" borderId="1" xfId="4" applyNumberFormat="1" applyFont="1" applyFill="1" applyBorder="1" applyAlignment="1">
      <alignment horizontal="center" vertical="center"/>
    </xf>
    <xf numFmtId="43" fontId="26" fillId="0" borderId="1" xfId="2" applyFont="1" applyFill="1" applyBorder="1" applyAlignment="1">
      <alignment horizontal="right" vertical="center"/>
    </xf>
    <xf numFmtId="49" fontId="26" fillId="0" borderId="1" xfId="4" applyNumberFormat="1" applyFont="1" applyBorder="1" applyAlignment="1" applyProtection="1">
      <alignment horizontal="left" vertical="center" wrapText="1"/>
      <protection locked="0"/>
    </xf>
    <xf numFmtId="49" fontId="26" fillId="0" borderId="1" xfId="4" applyNumberFormat="1" applyFont="1" applyBorder="1" applyAlignment="1" applyProtection="1">
      <alignment horizontal="center" vertical="center"/>
      <protection locked="0"/>
    </xf>
    <xf numFmtId="164" fontId="26" fillId="0" borderId="1" xfId="4" applyNumberFormat="1" applyFont="1" applyBorder="1" applyAlignment="1">
      <alignment horizontal="center" vertical="center"/>
    </xf>
    <xf numFmtId="43" fontId="26" fillId="6" borderId="1" xfId="2" applyFont="1" applyFill="1" applyBorder="1" applyAlignment="1">
      <alignment horizontal="right" vertical="center"/>
    </xf>
    <xf numFmtId="43" fontId="43" fillId="0" borderId="1" xfId="2" applyFont="1" applyFill="1" applyBorder="1" applyAlignment="1">
      <alignment horizontal="right" vertical="center" wrapText="1"/>
    </xf>
    <xf numFmtId="0" fontId="43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43" fontId="45" fillId="0" borderId="1" xfId="2" applyFont="1" applyFill="1" applyBorder="1" applyAlignment="1">
      <alignment horizontal="right" vertical="center" wrapText="1"/>
    </xf>
    <xf numFmtId="9" fontId="45" fillId="0" borderId="1" xfId="0" applyNumberFormat="1" applyFont="1" applyBorder="1" applyAlignment="1">
      <alignment horizontal="center" vertical="center" wrapText="1"/>
    </xf>
    <xf numFmtId="165" fontId="45" fillId="0" borderId="1" xfId="0" applyNumberFormat="1" applyFont="1" applyBorder="1" applyAlignment="1">
      <alignment horizontal="center" vertical="center" wrapText="1"/>
    </xf>
    <xf numFmtId="0" fontId="2" fillId="6" borderId="1" xfId="4" applyFont="1" applyFill="1" applyBorder="1" applyAlignment="1">
      <alignment horizontal="left" vertical="center" wrapText="1"/>
    </xf>
    <xf numFmtId="0" fontId="35" fillId="0" borderId="0" xfId="4" applyFont="1" applyAlignment="1">
      <alignment horizontal="center" vertical="top"/>
    </xf>
    <xf numFmtId="0" fontId="6" fillId="0" borderId="0" xfId="0" applyFont="1" applyFill="1" applyBorder="1" applyAlignment="1">
      <alignment horizontal="center"/>
    </xf>
    <xf numFmtId="0" fontId="31" fillId="0" borderId="0" xfId="4" applyFont="1" applyAlignment="1">
      <alignment horizontal="center" vertical="top"/>
    </xf>
    <xf numFmtId="0" fontId="24" fillId="0" borderId="0" xfId="4" applyFont="1" applyAlignment="1">
      <alignment horizontal="center" vertical="top"/>
    </xf>
    <xf numFmtId="0" fontId="23" fillId="0" borderId="11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0" fontId="31" fillId="0" borderId="0" xfId="4" applyFont="1" applyAlignment="1">
      <alignment horizontal="center" vertical="center"/>
    </xf>
  </cellXfs>
  <cellStyles count="10">
    <cellStyle name="Normal" xfId="1" xr:uid="{00000000-0005-0000-0000-000000000000}"/>
    <cellStyle name="Normal 2" xfId="6" xr:uid="{D7C38E8B-95A6-495D-8FE4-B31E20AC6F1F}"/>
    <cellStyle name="Normal 2 2 2" xfId="5" xr:uid="{F93A3128-6275-4A56-BC16-67675DA88208}"/>
    <cellStyle name="Гіперпосилання" xfId="7" builtinId="8"/>
    <cellStyle name="Звичайний" xfId="0" builtinId="0"/>
    <cellStyle name="Обычный 2 2" xfId="4" xr:uid="{662E6761-6F48-4D33-B8D6-7C237AD30A77}"/>
    <cellStyle name="Обычный 4 2" xfId="9" xr:uid="{97B8E7C7-7915-459C-A180-886543946A61}"/>
    <cellStyle name="Обычный 5" xfId="8" xr:uid="{A33ACE9F-82C4-4849-ABC8-33805040440E}"/>
    <cellStyle name="Текст пояснення" xfId="3" builtinId="53"/>
    <cellStyle name="Фінансовий" xfId="2" builtinId="3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533400</xdr:colOff>
      <xdr:row>5</xdr:row>
      <xdr:rowOff>647700</xdr:rowOff>
    </xdr:from>
    <xdr:to>
      <xdr:col>32</xdr:col>
      <xdr:colOff>134996</xdr:colOff>
      <xdr:row>33</xdr:row>
      <xdr:rowOff>130492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589A699-BC54-ABE3-352C-F7C7B7C7F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1409700"/>
          <a:ext cx="11793596" cy="8553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318653</xdr:colOff>
      <xdr:row>5</xdr:row>
      <xdr:rowOff>124691</xdr:rowOff>
    </xdr:from>
    <xdr:to>
      <xdr:col>28</xdr:col>
      <xdr:colOff>346362</xdr:colOff>
      <xdr:row>26</xdr:row>
      <xdr:rowOff>109262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7A718E3-53BE-6AAB-0C58-6B0FBF058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9817" y="1246909"/>
          <a:ext cx="9781309" cy="7022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438150</xdr:colOff>
      <xdr:row>5</xdr:row>
      <xdr:rowOff>533400</xdr:rowOff>
    </xdr:from>
    <xdr:to>
      <xdr:col>25</xdr:col>
      <xdr:colOff>285750</xdr:colOff>
      <xdr:row>22</xdr:row>
      <xdr:rowOff>124425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9A24B31-EEDB-4F04-EA5A-F44DE1D5C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5850" y="1562100"/>
          <a:ext cx="7772400" cy="5572725"/>
        </a:xfrm>
        <a:prstGeom prst="rect">
          <a:avLst/>
        </a:prstGeom>
      </xdr:spPr>
    </xdr:pic>
    <xdr:clientData/>
  </xdr:twoCellAnchor>
  <xdr:twoCellAnchor editAs="oneCell">
    <xdr:from>
      <xdr:col>12</xdr:col>
      <xdr:colOff>492579</xdr:colOff>
      <xdr:row>22</xdr:row>
      <xdr:rowOff>114300</xdr:rowOff>
    </xdr:from>
    <xdr:to>
      <xdr:col>25</xdr:col>
      <xdr:colOff>340179</xdr:colOff>
      <xdr:row>45</xdr:row>
      <xdr:rowOff>172349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FFB358D-1FEA-3975-C270-1C9E3B078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5722" y="7168243"/>
          <a:ext cx="7772400" cy="6150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394163</xdr:colOff>
      <xdr:row>5</xdr:row>
      <xdr:rowOff>805641</xdr:rowOff>
    </xdr:from>
    <xdr:to>
      <xdr:col>31</xdr:col>
      <xdr:colOff>536498</xdr:colOff>
      <xdr:row>31</xdr:row>
      <xdr:rowOff>83499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F99191C-93E7-401F-6877-170516811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1843" y="1537161"/>
          <a:ext cx="11724735" cy="83437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174172</xdr:colOff>
      <xdr:row>4</xdr:row>
      <xdr:rowOff>96883</xdr:rowOff>
    </xdr:from>
    <xdr:to>
      <xdr:col>21</xdr:col>
      <xdr:colOff>233083</xdr:colOff>
      <xdr:row>20</xdr:row>
      <xdr:rowOff>105258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85A2CF1-6968-9BD6-C358-28BE11D8E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2101" y="921636"/>
          <a:ext cx="6154911" cy="5306516"/>
        </a:xfrm>
        <a:prstGeom prst="rect">
          <a:avLst/>
        </a:prstGeom>
      </xdr:spPr>
    </xdr:pic>
    <xdr:clientData/>
  </xdr:twoCellAnchor>
  <xdr:twoCellAnchor editAs="oneCell">
    <xdr:from>
      <xdr:col>11</xdr:col>
      <xdr:colOff>289560</xdr:colOff>
      <xdr:row>17</xdr:row>
      <xdr:rowOff>95250</xdr:rowOff>
    </xdr:from>
    <xdr:to>
      <xdr:col>20</xdr:col>
      <xdr:colOff>363996</xdr:colOff>
      <xdr:row>39</xdr:row>
      <xdr:rowOff>6569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C31E822-D823-5DE4-061C-CB9AFCE0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19560" y="6000750"/>
          <a:ext cx="5560836" cy="41617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229007</xdr:colOff>
      <xdr:row>4</xdr:row>
      <xdr:rowOff>650350</xdr:rowOff>
    </xdr:from>
    <xdr:to>
      <xdr:col>26</xdr:col>
      <xdr:colOff>76607</xdr:colOff>
      <xdr:row>23</xdr:row>
      <xdr:rowOff>332971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F33D651-A09C-7BD9-7DBE-1EA69EFBF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4066" y="1475103"/>
          <a:ext cx="7772400" cy="6630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picentrk.ua/ua/shop/dyubel-dlya-gipsokartona-5x65-mm-10-sht-molly-expert-fix.html" TargetMode="External"/><Relationship Id="rId1" Type="http://schemas.openxmlformats.org/officeDocument/2006/relationships/hyperlink" Target="https://epicentrk.ua/ua/shop/kabel-silovoy-mnogozhilnyy-zztsm-pvs-2kh1-0-med.html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picentrk.ua/ua/shop/ugolok-reguliruemyy-120x55x30x1-8-mm.html" TargetMode="External"/><Relationship Id="rId1" Type="http://schemas.openxmlformats.org/officeDocument/2006/relationships/hyperlink" Target="https://epicentrk.ua/ua/shop/dyubel-dlya-gipsokartona-5x65-mm-10-sht-molly-expert-fix.html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picentrk.ua/ua/shop/dyubel-dlya-gipsokartona-5x65-mm-10-sht-molly-expert-fix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picentrk.ua/ua/shop/dyubel-dlya-gipsokartona-5x65-mm-10-sht-molly-expert-fix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A052-2B82-478A-A3BD-5AC2205A18EB}">
  <dimension ref="A1:C13"/>
  <sheetViews>
    <sheetView tabSelected="1" zoomScale="70" zoomScaleNormal="70" workbookViewId="0">
      <selection activeCell="B7" sqref="B7"/>
    </sheetView>
  </sheetViews>
  <sheetFormatPr defaultRowHeight="14.4" x14ac:dyDescent="0.3"/>
  <cols>
    <col min="1" max="1" width="13.6640625" style="131" customWidth="1"/>
    <col min="2" max="2" width="68.33203125" customWidth="1"/>
    <col min="3" max="3" width="22.6640625" customWidth="1"/>
    <col min="4" max="4" width="13.5546875" bestFit="1" customWidth="1"/>
  </cols>
  <sheetData>
    <row r="1" spans="1:3" s="131" customFormat="1" x14ac:dyDescent="0.3"/>
    <row r="2" spans="1:3" s="131" customFormat="1" ht="18" x14ac:dyDescent="0.35">
      <c r="B2" s="184" t="s">
        <v>125</v>
      </c>
    </row>
    <row r="4" spans="1:3" ht="41.4" customHeight="1" thickBot="1" x14ac:dyDescent="0.45">
      <c r="A4" s="1" t="s">
        <v>1</v>
      </c>
      <c r="B4" s="135" t="s">
        <v>0</v>
      </c>
      <c r="C4" s="122" t="s">
        <v>97</v>
      </c>
    </row>
    <row r="5" spans="1:3" ht="28.2" customHeight="1" thickBot="1" x14ac:dyDescent="0.35">
      <c r="A5" s="136">
        <v>1</v>
      </c>
      <c r="B5" s="138" t="s">
        <v>126</v>
      </c>
      <c r="C5" s="137">
        <f>'Київ А.Вербицького'!L32</f>
        <v>7316.2015000000001</v>
      </c>
    </row>
    <row r="6" spans="1:3" s="131" customFormat="1" ht="28.2" customHeight="1" thickBot="1" x14ac:dyDescent="0.35">
      <c r="A6" s="136">
        <v>2</v>
      </c>
      <c r="B6" s="138" t="s">
        <v>127</v>
      </c>
      <c r="C6" s="137">
        <f>'Київ Спортивна 1 А'!L28</f>
        <v>5486.31</v>
      </c>
    </row>
    <row r="7" spans="1:3" s="131" customFormat="1" ht="28.2" customHeight="1" thickBot="1" x14ac:dyDescent="0.35">
      <c r="A7" s="136">
        <v>3</v>
      </c>
      <c r="B7" s="138" t="s">
        <v>128</v>
      </c>
      <c r="C7" s="137">
        <f>'Київ Європейського Союзу 47'!L38</f>
        <v>16981.919999999998</v>
      </c>
    </row>
    <row r="8" spans="1:3" s="131" customFormat="1" ht="28.2" customHeight="1" thickBot="1" x14ac:dyDescent="0.35">
      <c r="A8" s="136">
        <v>4</v>
      </c>
      <c r="B8" s="138" t="s">
        <v>129</v>
      </c>
      <c r="C8" s="137">
        <f>'Київ Мішуги 4'!L32</f>
        <v>8721.4694999999992</v>
      </c>
    </row>
    <row r="9" spans="1:3" s="131" customFormat="1" ht="28.2" customHeight="1" thickBot="1" x14ac:dyDescent="0.35">
      <c r="A9" s="136">
        <v>5</v>
      </c>
      <c r="B9" s="138" t="s">
        <v>130</v>
      </c>
      <c r="C9" s="137">
        <f>'Дніпро вул. Нижньодніпровська'!K21</f>
        <v>6608.5105000000003</v>
      </c>
    </row>
    <row r="10" spans="1:3" s="131" customFormat="1" ht="28.2" customHeight="1" thickBot="1" x14ac:dyDescent="0.35">
      <c r="A10" s="136">
        <v>6</v>
      </c>
      <c r="B10" s="138" t="s">
        <v>96</v>
      </c>
      <c r="C10" s="137">
        <f>'Харків Героїв Харькова 274'!L30</f>
        <v>19376.741000000002</v>
      </c>
    </row>
    <row r="13" spans="1:3" x14ac:dyDescent="0.3">
      <c r="C13" s="123"/>
    </row>
  </sheetData>
  <hyperlinks>
    <hyperlink ref="B5" location="'Київ А.Вербицького'!A1" display="Київ А.Вербицького" xr:uid="{B2168A88-23E1-47D9-A3DE-1352B94DF84C}"/>
    <hyperlink ref="B6" location="'Київ Спортивна 1 А'!A1" display="Київ Спортивна 1 А" xr:uid="{3C2A8E53-57D1-4BEF-ACB0-CF260777F425}"/>
    <hyperlink ref="B10" location="'Харків Героїв Харькова 274'!A1" display="м. Харків просп Героїв Харкова 274" xr:uid="{AF8F086C-ED11-4641-AE50-F03CBEDDA4A7}"/>
    <hyperlink ref="B7" location="'Київ Європейського Союзу 47'!A1" display="Київ Європейського Союзу 47" xr:uid="{B7A7E199-36C7-4F03-BDF3-25B2CDFB0E4B}"/>
    <hyperlink ref="B8" location="'Київ Мішуги 4'!A1" display="Київ Мішуги 4" xr:uid="{FD6A8F40-6C94-4F09-ACC6-1529F2592826}"/>
    <hyperlink ref="B9" location="'Дніпро вул. Нижньодніпровська'!A1" display="Дніпро вул. Нижньодніпровська" xr:uid="{6265CDB1-4591-4CCC-8D5A-B3B4A9A0EC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DF28-F14D-4EA8-AFDD-A013DFCF0BB2}">
  <sheetPr>
    <pageSetUpPr fitToPage="1"/>
  </sheetPr>
  <dimension ref="B2:L35"/>
  <sheetViews>
    <sheetView topLeftCell="A8" zoomScale="55" zoomScaleNormal="55" workbookViewId="0">
      <selection activeCell="E31" sqref="E31"/>
    </sheetView>
  </sheetViews>
  <sheetFormatPr defaultRowHeight="14.4" x14ac:dyDescent="0.3"/>
  <cols>
    <col min="3" max="3" width="44.33203125" customWidth="1"/>
    <col min="6" max="6" width="8.77734375" customWidth="1"/>
    <col min="7" max="7" width="11.21875" customWidth="1"/>
    <col min="8" max="8" width="35.6640625" customWidth="1"/>
    <col min="12" max="12" width="11.5546875" customWidth="1"/>
  </cols>
  <sheetData>
    <row r="2" spans="2:12" x14ac:dyDescent="0.3"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2:12" ht="21" x14ac:dyDescent="0.4">
      <c r="C3" s="132" t="s">
        <v>95</v>
      </c>
    </row>
    <row r="4" spans="2:12" ht="21" x14ac:dyDescent="0.3">
      <c r="B4" s="277" t="s">
        <v>103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</row>
    <row r="5" spans="2:12" s="141" customFormat="1" x14ac:dyDescent="0.3"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</row>
    <row r="6" spans="2:12" ht="100.8" x14ac:dyDescent="0.3">
      <c r="B6" s="3" t="s">
        <v>1</v>
      </c>
      <c r="C6" s="4" t="s">
        <v>2</v>
      </c>
      <c r="D6" s="5" t="s">
        <v>3</v>
      </c>
      <c r="E6" s="6" t="s">
        <v>4</v>
      </c>
      <c r="F6" s="6" t="s">
        <v>5</v>
      </c>
      <c r="G6" s="7" t="s">
        <v>6</v>
      </c>
      <c r="H6" s="5" t="s">
        <v>7</v>
      </c>
      <c r="I6" s="5" t="s">
        <v>8</v>
      </c>
      <c r="J6" s="6" t="s">
        <v>9</v>
      </c>
      <c r="K6" s="6" t="s">
        <v>10</v>
      </c>
      <c r="L6" s="7" t="s">
        <v>11</v>
      </c>
    </row>
    <row r="7" spans="2:12" x14ac:dyDescent="0.3">
      <c r="B7" s="8"/>
      <c r="C7" s="9" t="s">
        <v>49</v>
      </c>
      <c r="D7" s="10"/>
      <c r="E7" s="11"/>
      <c r="F7" s="12"/>
      <c r="G7" s="13"/>
      <c r="H7" s="14"/>
      <c r="I7" s="14"/>
      <c r="J7" s="15"/>
      <c r="K7" s="15"/>
      <c r="L7" s="16"/>
    </row>
    <row r="8" spans="2:12" ht="28.8" x14ac:dyDescent="0.3">
      <c r="B8" s="8">
        <v>1</v>
      </c>
      <c r="C8" s="139" t="s">
        <v>98</v>
      </c>
      <c r="D8" s="18" t="s">
        <v>36</v>
      </c>
      <c r="E8" s="19">
        <v>1</v>
      </c>
      <c r="F8" s="20">
        <v>50</v>
      </c>
      <c r="G8" s="21">
        <f>E8*F8</f>
        <v>50</v>
      </c>
      <c r="H8" s="14"/>
      <c r="I8" s="22"/>
      <c r="J8" s="23"/>
      <c r="K8" s="23"/>
      <c r="L8" s="24"/>
    </row>
    <row r="9" spans="2:12" ht="28.8" x14ac:dyDescent="0.3">
      <c r="B9" s="8">
        <v>2</v>
      </c>
      <c r="C9" s="91" t="s">
        <v>38</v>
      </c>
      <c r="D9" s="92" t="s">
        <v>39</v>
      </c>
      <c r="E9" s="68">
        <v>2</v>
      </c>
      <c r="F9" s="20">
        <v>100</v>
      </c>
      <c r="G9" s="21">
        <f>E9*F9</f>
        <v>200</v>
      </c>
      <c r="H9" s="26" t="s">
        <v>50</v>
      </c>
      <c r="I9" s="27" t="s">
        <v>12</v>
      </c>
      <c r="J9" s="28">
        <v>1</v>
      </c>
      <c r="K9" s="28">
        <v>192.5</v>
      </c>
      <c r="L9" s="29">
        <f>J9*K9</f>
        <v>192.5</v>
      </c>
    </row>
    <row r="10" spans="2:12" ht="28.8" x14ac:dyDescent="0.3">
      <c r="B10" s="8">
        <v>3</v>
      </c>
      <c r="C10" s="25"/>
      <c r="D10" s="18"/>
      <c r="E10" s="19"/>
      <c r="F10" s="20"/>
      <c r="G10" s="21"/>
      <c r="H10" s="26" t="s">
        <v>14</v>
      </c>
      <c r="I10" s="26" t="s">
        <v>15</v>
      </c>
      <c r="J10" s="36">
        <v>1</v>
      </c>
      <c r="K10" s="36">
        <v>220</v>
      </c>
      <c r="L10" s="29">
        <f>J10*K10</f>
        <v>220</v>
      </c>
    </row>
    <row r="11" spans="2:12" x14ac:dyDescent="0.3">
      <c r="B11" s="8">
        <v>4</v>
      </c>
      <c r="C11" s="30"/>
      <c r="D11" s="31"/>
      <c r="E11" s="32"/>
      <c r="F11" s="33"/>
      <c r="G11" s="21"/>
      <c r="H11" s="26" t="s">
        <v>16</v>
      </c>
      <c r="I11" s="26" t="s">
        <v>12</v>
      </c>
      <c r="J11" s="36">
        <v>1</v>
      </c>
      <c r="K11" s="36">
        <v>105</v>
      </c>
      <c r="L11" s="29">
        <f>J11*K11</f>
        <v>105</v>
      </c>
    </row>
    <row r="12" spans="2:12" x14ac:dyDescent="0.3">
      <c r="B12" s="8">
        <v>5</v>
      </c>
      <c r="C12" s="41"/>
      <c r="D12" s="42"/>
      <c r="E12" s="35"/>
      <c r="F12" s="39"/>
      <c r="G12" s="21"/>
      <c r="H12" s="30"/>
      <c r="I12" s="38"/>
      <c r="J12" s="39"/>
      <c r="K12" s="20"/>
      <c r="L12" s="40"/>
    </row>
    <row r="13" spans="2:12" ht="28.8" x14ac:dyDescent="0.3">
      <c r="B13" s="8">
        <v>6</v>
      </c>
      <c r="C13" s="43" t="s">
        <v>17</v>
      </c>
      <c r="D13" s="44"/>
      <c r="E13" s="5"/>
      <c r="F13" s="45"/>
      <c r="G13" s="46">
        <f>SUM(G8:G12)</f>
        <v>250</v>
      </c>
      <c r="H13" s="47" t="s">
        <v>18</v>
      </c>
      <c r="I13" s="48"/>
      <c r="J13" s="49"/>
      <c r="K13" s="49"/>
      <c r="L13" s="50">
        <f>SUM(L7:L12)</f>
        <v>517.5</v>
      </c>
    </row>
    <row r="14" spans="2:12" x14ac:dyDescent="0.3">
      <c r="B14" s="8">
        <v>7</v>
      </c>
      <c r="C14" s="51" t="s">
        <v>20</v>
      </c>
      <c r="D14" s="42"/>
      <c r="E14" s="52"/>
      <c r="F14" s="39"/>
      <c r="G14" s="21"/>
      <c r="H14" s="53"/>
      <c r="I14" s="54"/>
      <c r="J14" s="55"/>
      <c r="K14" s="55"/>
      <c r="L14" s="56"/>
    </row>
    <row r="15" spans="2:12" ht="43.2" x14ac:dyDescent="0.3">
      <c r="B15" s="8">
        <v>8</v>
      </c>
      <c r="C15" s="25" t="s">
        <v>99</v>
      </c>
      <c r="D15" s="57" t="s">
        <v>12</v>
      </c>
      <c r="E15" s="31">
        <v>1</v>
      </c>
      <c r="F15" s="20">
        <v>500</v>
      </c>
      <c r="G15" s="21">
        <f>F15*E15</f>
        <v>500</v>
      </c>
      <c r="H15" s="34" t="s">
        <v>43</v>
      </c>
      <c r="I15" s="34" t="s">
        <v>12</v>
      </c>
      <c r="J15" s="20">
        <v>1</v>
      </c>
      <c r="K15" s="20">
        <v>38.35</v>
      </c>
      <c r="L15" s="59">
        <f t="shared" ref="L15:L17" si="0">J15*K15</f>
        <v>38.35</v>
      </c>
    </row>
    <row r="16" spans="2:12" x14ac:dyDescent="0.3">
      <c r="B16" s="8">
        <v>9</v>
      </c>
      <c r="C16" s="25"/>
      <c r="D16" s="57"/>
      <c r="E16" s="31"/>
      <c r="F16" s="20"/>
      <c r="G16" s="21"/>
      <c r="H16" s="34" t="s">
        <v>44</v>
      </c>
      <c r="I16" s="34" t="s">
        <v>37</v>
      </c>
      <c r="J16" s="20">
        <v>3</v>
      </c>
      <c r="K16" s="20">
        <v>48.33</v>
      </c>
      <c r="L16" s="59">
        <f t="shared" si="0"/>
        <v>144.99</v>
      </c>
    </row>
    <row r="17" spans="2:12" x14ac:dyDescent="0.3">
      <c r="B17" s="8">
        <v>10</v>
      </c>
      <c r="C17" s="25"/>
      <c r="D17" s="57"/>
      <c r="E17" s="31"/>
      <c r="F17" s="20"/>
      <c r="G17" s="21"/>
      <c r="H17" s="34" t="s">
        <v>45</v>
      </c>
      <c r="I17" s="34" t="s">
        <v>37</v>
      </c>
      <c r="J17" s="20">
        <v>2</v>
      </c>
      <c r="K17" s="20">
        <v>25</v>
      </c>
      <c r="L17" s="59">
        <f t="shared" si="0"/>
        <v>50</v>
      </c>
    </row>
    <row r="18" spans="2:12" ht="28.8" x14ac:dyDescent="0.3">
      <c r="B18" s="8">
        <v>11</v>
      </c>
      <c r="C18" s="94" t="s">
        <v>100</v>
      </c>
      <c r="D18" s="95" t="s">
        <v>39</v>
      </c>
      <c r="E18" s="98">
        <v>4</v>
      </c>
      <c r="F18" s="20">
        <v>150</v>
      </c>
      <c r="G18" s="21">
        <f>F18*E18</f>
        <v>600</v>
      </c>
      <c r="H18" s="34" t="s">
        <v>42</v>
      </c>
      <c r="I18" s="34" t="s">
        <v>12</v>
      </c>
      <c r="J18" s="20">
        <v>4</v>
      </c>
      <c r="K18" s="20">
        <v>8.5</v>
      </c>
      <c r="L18" s="59">
        <f>J18*K18</f>
        <v>34</v>
      </c>
    </row>
    <row r="19" spans="2:12" s="2" customFormat="1" ht="28.8" x14ac:dyDescent="0.3">
      <c r="B19" s="8">
        <v>12</v>
      </c>
      <c r="C19" s="94"/>
      <c r="D19" s="95"/>
      <c r="E19" s="98"/>
      <c r="F19" s="20"/>
      <c r="G19" s="21"/>
      <c r="H19" s="34" t="s">
        <v>46</v>
      </c>
      <c r="I19" s="34" t="s">
        <v>47</v>
      </c>
      <c r="J19" s="20">
        <v>3</v>
      </c>
      <c r="K19" s="20">
        <v>37.5</v>
      </c>
      <c r="L19" s="59">
        <f>J19*K19</f>
        <v>112.5</v>
      </c>
    </row>
    <row r="20" spans="2:12" s="131" customFormat="1" ht="28.8" x14ac:dyDescent="0.3">
      <c r="B20" s="8">
        <v>13</v>
      </c>
      <c r="C20" s="94" t="s">
        <v>101</v>
      </c>
      <c r="D20" s="95" t="s">
        <v>12</v>
      </c>
      <c r="E20" s="98">
        <v>1</v>
      </c>
      <c r="F20" s="20">
        <v>300</v>
      </c>
      <c r="G20" s="21">
        <f>F20*E20</f>
        <v>300</v>
      </c>
      <c r="H20" s="99" t="s">
        <v>62</v>
      </c>
      <c r="I20" s="34" t="s">
        <v>47</v>
      </c>
      <c r="J20" s="20">
        <v>1</v>
      </c>
      <c r="K20" s="20">
        <v>84.17</v>
      </c>
      <c r="L20" s="59">
        <f>J20*K20</f>
        <v>84.17</v>
      </c>
    </row>
    <row r="21" spans="2:12" ht="28.8" x14ac:dyDescent="0.3">
      <c r="B21" s="8">
        <v>14</v>
      </c>
      <c r="C21" s="94" t="s">
        <v>102</v>
      </c>
      <c r="D21" s="96" t="s">
        <v>36</v>
      </c>
      <c r="E21" s="68">
        <v>1</v>
      </c>
      <c r="F21" s="20">
        <v>900</v>
      </c>
      <c r="G21" s="21">
        <f>F21*E21</f>
        <v>900</v>
      </c>
      <c r="H21" s="34" t="s">
        <v>48</v>
      </c>
      <c r="I21" s="34" t="s">
        <v>47</v>
      </c>
      <c r="J21" s="20">
        <v>1</v>
      </c>
      <c r="K21" s="20">
        <v>23.92</v>
      </c>
      <c r="L21" s="59">
        <f>J21*K21</f>
        <v>23.92</v>
      </c>
    </row>
    <row r="22" spans="2:12" x14ac:dyDescent="0.3">
      <c r="B22" s="8">
        <v>15</v>
      </c>
      <c r="C22" s="25"/>
      <c r="D22" s="57"/>
      <c r="E22" s="31"/>
      <c r="F22" s="20"/>
      <c r="G22" s="21"/>
      <c r="H22" s="34"/>
      <c r="I22" s="34"/>
      <c r="J22" s="20"/>
      <c r="K22" s="20"/>
      <c r="L22" s="59"/>
    </row>
    <row r="23" spans="2:12" x14ac:dyDescent="0.3">
      <c r="B23" s="8">
        <v>16</v>
      </c>
      <c r="C23" s="60"/>
      <c r="D23" s="61"/>
      <c r="E23" s="62"/>
      <c r="F23" s="20"/>
      <c r="G23" s="21"/>
      <c r="H23" s="34"/>
      <c r="I23" s="34"/>
      <c r="J23" s="20"/>
      <c r="K23" s="20"/>
      <c r="L23" s="59"/>
    </row>
    <row r="24" spans="2:12" ht="28.8" x14ac:dyDescent="0.3">
      <c r="B24" s="8">
        <v>17</v>
      </c>
      <c r="C24" s="47" t="s">
        <v>19</v>
      </c>
      <c r="D24" s="63"/>
      <c r="E24" s="5"/>
      <c r="F24" s="45"/>
      <c r="G24" s="46">
        <f>SUM(G15:G23)</f>
        <v>2300</v>
      </c>
      <c r="H24" s="47" t="s">
        <v>18</v>
      </c>
      <c r="I24" s="48"/>
      <c r="J24" s="49"/>
      <c r="K24" s="49"/>
      <c r="L24" s="50">
        <f>SUM(L15:L23)</f>
        <v>487.93000000000006</v>
      </c>
    </row>
    <row r="25" spans="2:12" x14ac:dyDescent="0.3">
      <c r="B25" s="8">
        <v>18</v>
      </c>
      <c r="C25" s="72" t="s">
        <v>23</v>
      </c>
      <c r="D25" s="73"/>
      <c r="E25" s="10"/>
      <c r="F25" s="12"/>
      <c r="G25" s="74"/>
      <c r="H25" s="64"/>
      <c r="I25" s="41"/>
      <c r="J25" s="39"/>
      <c r="K25" s="39"/>
      <c r="L25" s="65"/>
    </row>
    <row r="26" spans="2:12" ht="28.8" x14ac:dyDescent="0.3">
      <c r="B26" s="8">
        <v>19</v>
      </c>
      <c r="C26" s="91" t="s">
        <v>40</v>
      </c>
      <c r="D26" s="93" t="s">
        <v>41</v>
      </c>
      <c r="E26" s="142">
        <v>2</v>
      </c>
      <c r="F26" s="67">
        <v>350</v>
      </c>
      <c r="G26" s="75">
        <f>F26*E26</f>
        <v>700</v>
      </c>
      <c r="H26" s="69" t="s">
        <v>24</v>
      </c>
      <c r="I26" s="77" t="s">
        <v>12</v>
      </c>
      <c r="J26" s="66">
        <v>1</v>
      </c>
      <c r="K26" s="67">
        <v>10</v>
      </c>
      <c r="L26" s="78">
        <f>J26*K26</f>
        <v>10</v>
      </c>
    </row>
    <row r="27" spans="2:12" ht="28.8" x14ac:dyDescent="0.3">
      <c r="B27" s="8">
        <v>20</v>
      </c>
      <c r="C27" s="276" t="s">
        <v>142</v>
      </c>
      <c r="D27" s="18" t="s">
        <v>36</v>
      </c>
      <c r="E27" s="19">
        <v>2</v>
      </c>
      <c r="F27" s="19">
        <v>1500</v>
      </c>
      <c r="G27" s="75">
        <f>F27*E27</f>
        <v>3000</v>
      </c>
      <c r="H27" s="25"/>
      <c r="I27" s="25"/>
      <c r="J27" s="18"/>
      <c r="K27" s="18"/>
      <c r="L27" s="76"/>
    </row>
    <row r="28" spans="2:12" ht="28.8" x14ac:dyDescent="0.3">
      <c r="B28" s="8">
        <v>21</v>
      </c>
      <c r="C28" s="47" t="s">
        <v>25</v>
      </c>
      <c r="D28" s="63"/>
      <c r="E28" s="5"/>
      <c r="F28" s="45"/>
      <c r="G28" s="46">
        <f>SUM(G26:G27)</f>
        <v>3700</v>
      </c>
      <c r="H28" s="47" t="s">
        <v>26</v>
      </c>
      <c r="I28" s="48"/>
      <c r="J28" s="49"/>
      <c r="K28" s="49"/>
      <c r="L28" s="50">
        <f>SUM(L25:L27)</f>
        <v>10</v>
      </c>
    </row>
    <row r="29" spans="2:12" ht="28.8" x14ac:dyDescent="0.3">
      <c r="B29" s="8">
        <v>22</v>
      </c>
      <c r="C29" s="79" t="s">
        <v>27</v>
      </c>
      <c r="D29" s="80"/>
      <c r="E29" s="80"/>
      <c r="F29" s="80"/>
      <c r="G29" s="81">
        <f>G13+G24+G28</f>
        <v>6250</v>
      </c>
      <c r="H29" s="79" t="s">
        <v>28</v>
      </c>
      <c r="I29" s="79"/>
      <c r="J29" s="80"/>
      <c r="K29" s="80"/>
      <c r="L29" s="82">
        <f>L13+L24+L28</f>
        <v>1015.4300000000001</v>
      </c>
    </row>
    <row r="30" spans="2:12" x14ac:dyDescent="0.3">
      <c r="B30" s="8">
        <v>23</v>
      </c>
      <c r="C30" s="79"/>
      <c r="D30" s="80"/>
      <c r="E30" s="80"/>
      <c r="F30" s="80"/>
      <c r="G30" s="81"/>
      <c r="H30" s="79" t="s">
        <v>29</v>
      </c>
      <c r="I30" s="143">
        <v>0.05</v>
      </c>
      <c r="J30" s="80"/>
      <c r="K30" s="80"/>
      <c r="L30" s="82">
        <f>L29*I30</f>
        <v>50.771500000000003</v>
      </c>
    </row>
    <row r="31" spans="2:12" ht="28.8" x14ac:dyDescent="0.3">
      <c r="B31" s="8">
        <v>24</v>
      </c>
      <c r="C31" s="79"/>
      <c r="D31" s="80"/>
      <c r="E31" s="80"/>
      <c r="F31" s="80"/>
      <c r="G31" s="81"/>
      <c r="H31" s="79" t="s">
        <v>30</v>
      </c>
      <c r="I31" s="79"/>
      <c r="J31" s="80"/>
      <c r="K31" s="80"/>
      <c r="L31" s="82">
        <f>L29+L30</f>
        <v>1066.2015000000001</v>
      </c>
    </row>
    <row r="32" spans="2:12" x14ac:dyDescent="0.3">
      <c r="B32" s="8">
        <v>25</v>
      </c>
      <c r="C32" s="79"/>
      <c r="D32" s="80"/>
      <c r="E32" s="80"/>
      <c r="F32" s="80"/>
      <c r="G32" s="81"/>
      <c r="H32" s="79" t="s">
        <v>32</v>
      </c>
      <c r="I32" s="79"/>
      <c r="J32" s="80"/>
      <c r="K32" s="80"/>
      <c r="L32" s="82">
        <f>G29+L31</f>
        <v>7316.2015000000001</v>
      </c>
    </row>
    <row r="33" spans="2:12" x14ac:dyDescent="0.3">
      <c r="B33" s="8">
        <v>26</v>
      </c>
      <c r="C33" s="79"/>
      <c r="D33" s="80"/>
      <c r="E33" s="80"/>
      <c r="F33" s="97"/>
      <c r="G33" s="81"/>
      <c r="H33" s="79" t="s">
        <v>33</v>
      </c>
      <c r="I33" s="79"/>
      <c r="J33" s="80"/>
      <c r="K33" s="80"/>
      <c r="L33" s="82">
        <f>L34/6</f>
        <v>1463.2403000000002</v>
      </c>
    </row>
    <row r="34" spans="2:12" x14ac:dyDescent="0.3">
      <c r="B34" s="8">
        <v>27</v>
      </c>
      <c r="C34" s="79"/>
      <c r="D34" s="80"/>
      <c r="E34" s="80"/>
      <c r="F34" s="80"/>
      <c r="G34" s="81"/>
      <c r="H34" s="79" t="s">
        <v>34</v>
      </c>
      <c r="I34" s="79"/>
      <c r="J34" s="80"/>
      <c r="K34" s="80"/>
      <c r="L34" s="82">
        <f>L32*1.2</f>
        <v>8779.4418000000005</v>
      </c>
    </row>
    <row r="35" spans="2:12" ht="15.6" x14ac:dyDescent="0.3">
      <c r="B35" s="83"/>
      <c r="C35" s="84"/>
      <c r="D35" s="85"/>
      <c r="E35" s="85"/>
      <c r="F35" s="86"/>
      <c r="G35" s="87"/>
      <c r="H35" s="88"/>
      <c r="I35" s="89"/>
      <c r="J35" s="89"/>
      <c r="K35" s="89"/>
      <c r="L35" s="90"/>
    </row>
  </sheetData>
  <protectedRanges>
    <protectedRange sqref="K12" name="Range1_4_1_1"/>
  </protectedRanges>
  <mergeCells count="2">
    <mergeCell ref="B4:L4"/>
    <mergeCell ref="C2:L2"/>
  </mergeCells>
  <hyperlinks>
    <hyperlink ref="C3" location="Загальна!A1" display="зведена таблиця" xr:uid="{03BB8EFB-5573-422D-AC3E-A719E307C7C6}"/>
    <hyperlink ref="H17" r:id="rId1" tooltip="Кабель силовий ЗЗКМ ПВС 2x1,0 мідь" display="https://epicentrk.ua/ua/shop/kabel-silovoy-mnogozhilnyy-zztsm-pvs-2kh1-0-med.html" xr:uid="{A0886DE2-BE3A-4379-B3A9-48C015178020}"/>
    <hyperlink ref="H20" r:id="rId2" tooltip="Дюбель для гіпсокартону Molly Expert Fix 5x65 мм 10 шт." display="https://epicentrk.ua/ua/shop/dyubel-dlya-gipsokartona-5x65-mm-10-sht-molly-expert-fix.html" xr:uid="{7E0E0ECE-A9AF-401D-B127-C2CCE0866827}"/>
  </hyperlinks>
  <pageMargins left="0.7" right="0.7" top="0.75" bottom="0.75" header="0.3" footer="0.3"/>
  <pageSetup paperSize="9" scale="24" orientation="portrait" horizontalDpi="0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C6E0-DA81-4B6A-A7B4-5F5F0DA3827A}">
  <sheetPr>
    <pageSetUpPr fitToPage="1"/>
  </sheetPr>
  <dimension ref="A1:L31"/>
  <sheetViews>
    <sheetView topLeftCell="A17" zoomScale="70" zoomScaleNormal="70" workbookViewId="0">
      <selection activeCell="C47" sqref="C47"/>
    </sheetView>
  </sheetViews>
  <sheetFormatPr defaultRowHeight="14.4" x14ac:dyDescent="0.3"/>
  <cols>
    <col min="1" max="2" width="8.88671875" style="2"/>
    <col min="3" max="3" width="44.33203125" style="2" customWidth="1"/>
    <col min="4" max="5" width="8.88671875" style="2"/>
    <col min="6" max="6" width="8.77734375" style="2" customWidth="1"/>
    <col min="7" max="7" width="11.21875" style="2" customWidth="1"/>
    <col min="8" max="8" width="35.6640625" style="2" customWidth="1"/>
    <col min="9" max="10" width="8.88671875" style="2"/>
    <col min="11" max="11" width="11.21875" style="2" customWidth="1"/>
    <col min="12" max="12" width="11.5546875" style="2" customWidth="1"/>
  </cols>
  <sheetData>
    <row r="1" spans="2:12" ht="21" x14ac:dyDescent="0.4">
      <c r="C1" s="132" t="s">
        <v>95</v>
      </c>
    </row>
    <row r="2" spans="2:12" ht="21" x14ac:dyDescent="0.4">
      <c r="B2" s="132" t="s">
        <v>95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4" spans="2:12" ht="18" x14ac:dyDescent="0.3">
      <c r="B4" s="279" t="s">
        <v>120</v>
      </c>
      <c r="C4" s="279"/>
      <c r="D4" s="279"/>
      <c r="E4" s="279"/>
      <c r="F4" s="279"/>
      <c r="G4" s="279"/>
      <c r="H4" s="279"/>
      <c r="I4" s="279"/>
      <c r="J4" s="279"/>
      <c r="K4" s="279"/>
      <c r="L4" s="279"/>
    </row>
    <row r="5" spans="2:12" s="131" customFormat="1" x14ac:dyDescent="0.3"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6" spans="2:12" ht="100.8" x14ac:dyDescent="0.3">
      <c r="B6" s="3" t="s">
        <v>1</v>
      </c>
      <c r="C6" s="4" t="s">
        <v>2</v>
      </c>
      <c r="D6" s="5" t="s">
        <v>3</v>
      </c>
      <c r="E6" s="6" t="s">
        <v>4</v>
      </c>
      <c r="F6" s="6" t="s">
        <v>5</v>
      </c>
      <c r="G6" s="7" t="s">
        <v>6</v>
      </c>
      <c r="H6" s="5" t="s">
        <v>7</v>
      </c>
      <c r="I6" s="5" t="s">
        <v>8</v>
      </c>
      <c r="J6" s="6" t="s">
        <v>9</v>
      </c>
      <c r="K6" s="6" t="s">
        <v>10</v>
      </c>
      <c r="L6" s="7" t="s">
        <v>11</v>
      </c>
    </row>
    <row r="7" spans="2:12" x14ac:dyDescent="0.3">
      <c r="B7" s="8"/>
      <c r="C7" s="9" t="s">
        <v>49</v>
      </c>
      <c r="D7" s="10"/>
      <c r="E7" s="11"/>
      <c r="F7" s="12"/>
      <c r="G7" s="13"/>
      <c r="H7" s="14"/>
      <c r="I7" s="14"/>
      <c r="J7" s="15"/>
      <c r="K7" s="15"/>
      <c r="L7" s="16"/>
    </row>
    <row r="8" spans="2:12" ht="28.8" x14ac:dyDescent="0.3">
      <c r="B8" s="8">
        <v>1</v>
      </c>
      <c r="C8" s="17" t="s">
        <v>35</v>
      </c>
      <c r="D8" s="18" t="s">
        <v>36</v>
      </c>
      <c r="E8" s="19">
        <v>3</v>
      </c>
      <c r="F8" s="20">
        <v>50</v>
      </c>
      <c r="G8" s="21">
        <f>E8*F8</f>
        <v>150</v>
      </c>
      <c r="H8" s="14"/>
      <c r="I8" s="22"/>
      <c r="J8" s="23"/>
      <c r="K8" s="23"/>
      <c r="L8" s="24"/>
    </row>
    <row r="9" spans="2:12" x14ac:dyDescent="0.3">
      <c r="B9" s="8">
        <v>2</v>
      </c>
      <c r="C9" s="41" t="s">
        <v>123</v>
      </c>
      <c r="D9" s="42" t="s">
        <v>39</v>
      </c>
      <c r="E9" s="35">
        <v>1</v>
      </c>
      <c r="F9" s="39">
        <v>150</v>
      </c>
      <c r="G9" s="21">
        <f>E9*F9</f>
        <v>150</v>
      </c>
      <c r="H9" s="30"/>
      <c r="I9" s="38"/>
      <c r="J9" s="39"/>
      <c r="K9" s="20"/>
      <c r="L9" s="40"/>
    </row>
    <row r="10" spans="2:12" ht="28.8" x14ac:dyDescent="0.3">
      <c r="B10" s="8">
        <v>3</v>
      </c>
      <c r="C10" s="43" t="s">
        <v>17</v>
      </c>
      <c r="D10" s="44"/>
      <c r="E10" s="5"/>
      <c r="F10" s="45"/>
      <c r="G10" s="46">
        <f>SUM(G8:G9)</f>
        <v>300</v>
      </c>
      <c r="H10" s="47" t="s">
        <v>18</v>
      </c>
      <c r="I10" s="48"/>
      <c r="J10" s="49"/>
      <c r="K10" s="49"/>
      <c r="L10" s="50">
        <f>SUM(L7:L9)</f>
        <v>0</v>
      </c>
    </row>
    <row r="11" spans="2:12" x14ac:dyDescent="0.3">
      <c r="B11" s="8">
        <v>4</v>
      </c>
      <c r="C11" s="51" t="s">
        <v>20</v>
      </c>
      <c r="D11" s="42"/>
      <c r="E11" s="52"/>
      <c r="F11" s="39"/>
      <c r="G11" s="21"/>
      <c r="H11" s="53"/>
      <c r="I11" s="54"/>
      <c r="J11" s="55"/>
      <c r="K11" s="55"/>
      <c r="L11" s="56"/>
    </row>
    <row r="12" spans="2:12" ht="28.8" x14ac:dyDescent="0.3">
      <c r="B12" s="8">
        <v>5</v>
      </c>
      <c r="C12" s="94" t="s">
        <v>122</v>
      </c>
      <c r="D12" s="105" t="s">
        <v>39</v>
      </c>
      <c r="E12" s="101">
        <v>2</v>
      </c>
      <c r="F12" s="20">
        <v>250</v>
      </c>
      <c r="G12" s="21">
        <f t="shared" ref="G12:G17" si="0">F12*E12</f>
        <v>500</v>
      </c>
      <c r="H12" s="114"/>
      <c r="I12" s="115"/>
      <c r="J12" s="109"/>
      <c r="K12" s="109"/>
      <c r="L12" s="110"/>
    </row>
    <row r="13" spans="2:12" x14ac:dyDescent="0.3">
      <c r="B13" s="8">
        <v>6</v>
      </c>
      <c r="C13" s="99"/>
      <c r="D13" s="105"/>
      <c r="E13" s="101"/>
      <c r="F13" s="20"/>
      <c r="G13" s="21"/>
      <c r="H13" s="34"/>
      <c r="I13" s="34"/>
      <c r="J13" s="20"/>
      <c r="K13" s="20"/>
      <c r="L13" s="59"/>
    </row>
    <row r="14" spans="2:12" ht="28.8" x14ac:dyDescent="0.3">
      <c r="B14" s="8">
        <v>7</v>
      </c>
      <c r="C14" s="99" t="s">
        <v>121</v>
      </c>
      <c r="D14" s="100" t="s">
        <v>52</v>
      </c>
      <c r="E14" s="101">
        <v>3</v>
      </c>
      <c r="F14" s="20">
        <v>100</v>
      </c>
      <c r="G14" s="21">
        <f t="shared" ref="G14" si="1">F14*E14</f>
        <v>300</v>
      </c>
      <c r="H14" s="111" t="s">
        <v>71</v>
      </c>
      <c r="I14" s="112" t="s">
        <v>12</v>
      </c>
      <c r="J14" s="109">
        <v>3</v>
      </c>
      <c r="K14" s="113" t="s">
        <v>79</v>
      </c>
      <c r="L14" s="110">
        <v>0</v>
      </c>
    </row>
    <row r="15" spans="2:12" s="2" customFormat="1" x14ac:dyDescent="0.3">
      <c r="B15" s="8">
        <v>8</v>
      </c>
      <c r="C15" s="99"/>
      <c r="D15" s="100"/>
      <c r="E15" s="101"/>
      <c r="F15" s="20"/>
      <c r="G15" s="21"/>
      <c r="H15" s="117" t="s">
        <v>75</v>
      </c>
      <c r="I15" s="116" t="s">
        <v>76</v>
      </c>
      <c r="J15" s="118">
        <v>1</v>
      </c>
      <c r="K15" s="119">
        <v>72.2</v>
      </c>
      <c r="L15" s="110">
        <f t="shared" ref="L15" si="2">K15*J15</f>
        <v>72.2</v>
      </c>
    </row>
    <row r="16" spans="2:12" ht="27.6" x14ac:dyDescent="0.3">
      <c r="B16" s="8">
        <v>9</v>
      </c>
      <c r="C16" s="99" t="s">
        <v>68</v>
      </c>
      <c r="D16" s="105" t="s">
        <v>39</v>
      </c>
      <c r="E16" s="101">
        <v>2</v>
      </c>
      <c r="F16" s="20">
        <v>150</v>
      </c>
      <c r="G16" s="21">
        <f t="shared" si="0"/>
        <v>300</v>
      </c>
      <c r="H16" s="111" t="s">
        <v>77</v>
      </c>
      <c r="I16" s="112" t="s">
        <v>12</v>
      </c>
      <c r="J16" s="109">
        <v>2</v>
      </c>
      <c r="K16" s="109" t="s">
        <v>78</v>
      </c>
      <c r="L16" s="110">
        <v>0</v>
      </c>
    </row>
    <row r="17" spans="2:12" ht="28.8" x14ac:dyDescent="0.3">
      <c r="B17" s="8">
        <v>11</v>
      </c>
      <c r="C17" s="94" t="s">
        <v>60</v>
      </c>
      <c r="D17" s="95" t="s">
        <v>39</v>
      </c>
      <c r="E17" s="68">
        <v>2</v>
      </c>
      <c r="F17" s="20">
        <v>750</v>
      </c>
      <c r="G17" s="21">
        <f t="shared" si="0"/>
        <v>1500</v>
      </c>
      <c r="H17" s="102"/>
      <c r="I17" s="71"/>
      <c r="J17" s="71"/>
      <c r="K17" s="103"/>
      <c r="L17" s="104"/>
    </row>
    <row r="18" spans="2:12" x14ac:dyDescent="0.3">
      <c r="B18" s="8">
        <v>12</v>
      </c>
      <c r="C18" s="41" t="s">
        <v>124</v>
      </c>
      <c r="D18" s="42" t="s">
        <v>39</v>
      </c>
      <c r="E18" s="35">
        <v>1</v>
      </c>
      <c r="F18" s="39">
        <v>300</v>
      </c>
      <c r="G18" s="21">
        <f>E18*F18</f>
        <v>300</v>
      </c>
      <c r="H18" s="34"/>
      <c r="I18" s="34"/>
      <c r="J18" s="20"/>
      <c r="K18" s="20"/>
      <c r="L18" s="59"/>
    </row>
    <row r="19" spans="2:12" x14ac:dyDescent="0.3">
      <c r="B19" s="8">
        <v>13</v>
      </c>
      <c r="C19" s="60"/>
      <c r="D19" s="61"/>
      <c r="E19" s="62"/>
      <c r="F19" s="20"/>
      <c r="G19" s="21"/>
      <c r="H19" s="34"/>
      <c r="I19" s="34"/>
      <c r="J19" s="20"/>
      <c r="K19" s="20"/>
      <c r="L19" s="59"/>
    </row>
    <row r="20" spans="2:12" ht="28.8" x14ac:dyDescent="0.3">
      <c r="B20" s="8">
        <v>14</v>
      </c>
      <c r="C20" s="47" t="s">
        <v>19</v>
      </c>
      <c r="D20" s="63"/>
      <c r="E20" s="5"/>
      <c r="F20" s="45"/>
      <c r="G20" s="46">
        <f>SUM(G12:G19)</f>
        <v>2900</v>
      </c>
      <c r="H20" s="47" t="s">
        <v>18</v>
      </c>
      <c r="I20" s="48"/>
      <c r="J20" s="49"/>
      <c r="K20" s="49"/>
      <c r="L20" s="50">
        <f>SUM(L12:L19)</f>
        <v>72.2</v>
      </c>
    </row>
    <row r="21" spans="2:12" x14ac:dyDescent="0.3">
      <c r="B21" s="8">
        <v>15</v>
      </c>
      <c r="C21" s="72" t="s">
        <v>23</v>
      </c>
      <c r="D21" s="73"/>
      <c r="E21" s="10"/>
      <c r="F21" s="12"/>
      <c r="G21" s="74"/>
      <c r="H21" s="64"/>
      <c r="I21" s="41"/>
      <c r="J21" s="39"/>
      <c r="K21" s="39"/>
      <c r="L21" s="65"/>
    </row>
    <row r="22" spans="2:12" ht="28.8" x14ac:dyDescent="0.3">
      <c r="B22" s="8">
        <v>16</v>
      </c>
      <c r="C22" s="91" t="s">
        <v>40</v>
      </c>
      <c r="D22" s="93" t="s">
        <v>41</v>
      </c>
      <c r="E22" s="68">
        <v>2</v>
      </c>
      <c r="F22" s="67">
        <v>350</v>
      </c>
      <c r="G22" s="75">
        <f>F22*E22</f>
        <v>700</v>
      </c>
      <c r="H22" s="69" t="s">
        <v>24</v>
      </c>
      <c r="I22" s="77" t="s">
        <v>12</v>
      </c>
      <c r="J22" s="66">
        <v>1</v>
      </c>
      <c r="K22" s="67">
        <v>10</v>
      </c>
      <c r="L22" s="78">
        <f>J22*K22</f>
        <v>10</v>
      </c>
    </row>
    <row r="23" spans="2:12" ht="28.8" x14ac:dyDescent="0.3">
      <c r="B23" s="8">
        <v>17</v>
      </c>
      <c r="C23" s="276" t="s">
        <v>143</v>
      </c>
      <c r="D23" s="18" t="s">
        <v>36</v>
      </c>
      <c r="E23" s="19">
        <v>1</v>
      </c>
      <c r="F23" s="19">
        <v>1500</v>
      </c>
      <c r="G23" s="75">
        <f>F23*E23</f>
        <v>1500</v>
      </c>
      <c r="H23" s="25"/>
      <c r="I23" s="25"/>
      <c r="J23" s="18"/>
      <c r="K23" s="18"/>
      <c r="L23" s="76"/>
    </row>
    <row r="24" spans="2:12" ht="28.8" x14ac:dyDescent="0.3">
      <c r="B24" s="8">
        <v>18</v>
      </c>
      <c r="C24" s="47" t="s">
        <v>25</v>
      </c>
      <c r="D24" s="63"/>
      <c r="E24" s="5"/>
      <c r="F24" s="45"/>
      <c r="G24" s="46">
        <f>SUM(G22:G23)</f>
        <v>2200</v>
      </c>
      <c r="H24" s="47" t="s">
        <v>26</v>
      </c>
      <c r="I24" s="48"/>
      <c r="J24" s="49"/>
      <c r="K24" s="49"/>
      <c r="L24" s="50">
        <f>SUM(L21:L23)</f>
        <v>10</v>
      </c>
    </row>
    <row r="25" spans="2:12" ht="28.8" x14ac:dyDescent="0.3">
      <c r="B25" s="8">
        <v>19</v>
      </c>
      <c r="C25" s="79" t="s">
        <v>27</v>
      </c>
      <c r="D25" s="80"/>
      <c r="E25" s="80"/>
      <c r="F25" s="80"/>
      <c r="G25" s="81">
        <f>G10+G20+G24</f>
        <v>5400</v>
      </c>
      <c r="H25" s="79" t="s">
        <v>28</v>
      </c>
      <c r="I25" s="79"/>
      <c r="J25" s="80"/>
      <c r="K25" s="80"/>
      <c r="L25" s="82">
        <f>L10+L20+L24</f>
        <v>82.2</v>
      </c>
    </row>
    <row r="26" spans="2:12" x14ac:dyDescent="0.3">
      <c r="B26" s="8">
        <v>20</v>
      </c>
      <c r="C26" s="79"/>
      <c r="D26" s="80"/>
      <c r="E26" s="80"/>
      <c r="F26" s="80"/>
      <c r="G26" s="81"/>
      <c r="H26" s="79" t="s">
        <v>29</v>
      </c>
      <c r="I26" s="143">
        <v>0.05</v>
      </c>
      <c r="J26" s="80"/>
      <c r="K26" s="80"/>
      <c r="L26" s="82">
        <f>L25*I26</f>
        <v>4.1100000000000003</v>
      </c>
    </row>
    <row r="27" spans="2:12" ht="28.8" x14ac:dyDescent="0.3">
      <c r="B27" s="8">
        <v>21</v>
      </c>
      <c r="C27" s="79"/>
      <c r="D27" s="80"/>
      <c r="E27" s="80"/>
      <c r="F27" s="80"/>
      <c r="G27" s="81"/>
      <c r="H27" s="79" t="s">
        <v>30</v>
      </c>
      <c r="I27" s="79"/>
      <c r="J27" s="80"/>
      <c r="K27" s="80"/>
      <c r="L27" s="82">
        <f>L25+L26</f>
        <v>86.31</v>
      </c>
    </row>
    <row r="28" spans="2:12" x14ac:dyDescent="0.3">
      <c r="B28" s="8">
        <v>22</v>
      </c>
      <c r="C28" s="79" t="s">
        <v>31</v>
      </c>
      <c r="D28" s="80"/>
      <c r="E28" s="80"/>
      <c r="F28" s="80"/>
      <c r="G28" s="81">
        <f>G25</f>
        <v>5400</v>
      </c>
      <c r="H28" s="79" t="s">
        <v>32</v>
      </c>
      <c r="I28" s="79"/>
      <c r="J28" s="80"/>
      <c r="K28" s="80"/>
      <c r="L28" s="82">
        <f>G28+L27</f>
        <v>5486.31</v>
      </c>
    </row>
    <row r="29" spans="2:12" x14ac:dyDescent="0.3">
      <c r="B29" s="8">
        <v>23</v>
      </c>
      <c r="C29" s="79"/>
      <c r="D29" s="80"/>
      <c r="E29" s="80"/>
      <c r="F29" s="97"/>
      <c r="G29" s="81"/>
      <c r="H29" s="79" t="s">
        <v>33</v>
      </c>
      <c r="I29" s="79"/>
      <c r="J29" s="80"/>
      <c r="K29" s="80"/>
      <c r="L29" s="82">
        <f>L30/6</f>
        <v>1097.2619999999999</v>
      </c>
    </row>
    <row r="30" spans="2:12" x14ac:dyDescent="0.3">
      <c r="B30" s="8">
        <v>24</v>
      </c>
      <c r="C30" s="79"/>
      <c r="D30" s="80"/>
      <c r="E30" s="80"/>
      <c r="F30" s="80"/>
      <c r="G30" s="81"/>
      <c r="H30" s="79" t="s">
        <v>34</v>
      </c>
      <c r="I30" s="79"/>
      <c r="J30" s="80"/>
      <c r="K30" s="80"/>
      <c r="L30" s="82">
        <f>L28*1.2</f>
        <v>6583.5720000000001</v>
      </c>
    </row>
    <row r="31" spans="2:12" ht="15.6" x14ac:dyDescent="0.3">
      <c r="B31" s="8">
        <v>25</v>
      </c>
      <c r="C31" s="84"/>
      <c r="D31" s="85"/>
      <c r="E31" s="85"/>
      <c r="F31" s="86"/>
      <c r="G31" s="87"/>
      <c r="H31" s="88"/>
      <c r="I31" s="89"/>
      <c r="J31" s="89"/>
      <c r="K31" s="89"/>
      <c r="L31" s="90"/>
    </row>
  </sheetData>
  <protectedRanges>
    <protectedRange sqref="K9" name="Range1_4_1_1"/>
  </protectedRanges>
  <mergeCells count="2">
    <mergeCell ref="C2:L2"/>
    <mergeCell ref="B4:L4"/>
  </mergeCells>
  <hyperlinks>
    <hyperlink ref="B2" location="Загальна!A1" display="зведена таблиця" xr:uid="{DDE7BB43-4F36-4D7C-9E3A-4F16BA23D093}"/>
    <hyperlink ref="C1" location="Загальна!A1" display="зведена таблиця" xr:uid="{5BFBAE48-3E0D-4208-AF6F-C03F68F6A02C}"/>
  </hyperlinks>
  <pageMargins left="0.7" right="0.7" top="0.75" bottom="0.75" header="0.3" footer="0.3"/>
  <pageSetup paperSize="9" scale="24" fitToHeight="0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AD82-6A6D-4B93-9ABB-0A5CE77A895B}">
  <sheetPr>
    <pageSetUpPr fitToPage="1"/>
  </sheetPr>
  <dimension ref="A2:L41"/>
  <sheetViews>
    <sheetView topLeftCell="A19" zoomScale="70" zoomScaleNormal="70" workbookViewId="0">
      <selection activeCell="C42" sqref="C42"/>
    </sheetView>
  </sheetViews>
  <sheetFormatPr defaultRowHeight="14.4" x14ac:dyDescent="0.3"/>
  <cols>
    <col min="1" max="2" width="8.88671875" style="2"/>
    <col min="3" max="3" width="44.33203125" style="2" customWidth="1"/>
    <col min="4" max="5" width="8.88671875" style="2"/>
    <col min="6" max="6" width="8.77734375" style="2" customWidth="1"/>
    <col min="7" max="7" width="11.21875" style="2" customWidth="1"/>
    <col min="8" max="8" width="35.6640625" style="2" customWidth="1"/>
    <col min="9" max="10" width="8.88671875" style="2"/>
    <col min="11" max="11" width="11.21875" style="2" customWidth="1"/>
    <col min="12" max="12" width="11.5546875" style="2" customWidth="1"/>
  </cols>
  <sheetData>
    <row r="2" spans="2:12" x14ac:dyDescent="0.3"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2:12" ht="21" x14ac:dyDescent="0.4">
      <c r="C3" s="132" t="s">
        <v>95</v>
      </c>
    </row>
    <row r="4" spans="2:12" ht="15.6" x14ac:dyDescent="0.3">
      <c r="B4" s="280" t="s">
        <v>118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</row>
    <row r="5" spans="2:12" s="131" customFormat="1" x14ac:dyDescent="0.3"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6" spans="2:12" ht="100.8" x14ac:dyDescent="0.3">
      <c r="B6" s="3" t="s">
        <v>1</v>
      </c>
      <c r="C6" s="4" t="s">
        <v>2</v>
      </c>
      <c r="D6" s="5" t="s">
        <v>3</v>
      </c>
      <c r="E6" s="6" t="s">
        <v>4</v>
      </c>
      <c r="F6" s="6" t="s">
        <v>5</v>
      </c>
      <c r="G6" s="7" t="s">
        <v>6</v>
      </c>
      <c r="H6" s="5" t="s">
        <v>7</v>
      </c>
      <c r="I6" s="5" t="s">
        <v>8</v>
      </c>
      <c r="J6" s="6" t="s">
        <v>9</v>
      </c>
      <c r="K6" s="6" t="s">
        <v>10</v>
      </c>
      <c r="L6" s="7" t="s">
        <v>11</v>
      </c>
    </row>
    <row r="7" spans="2:12" x14ac:dyDescent="0.3">
      <c r="B7" s="8"/>
      <c r="C7" s="9" t="s">
        <v>49</v>
      </c>
      <c r="D7" s="10"/>
      <c r="E7" s="11"/>
      <c r="F7" s="12"/>
      <c r="G7" s="13"/>
      <c r="H7" s="14"/>
      <c r="I7" s="14"/>
      <c r="J7" s="15"/>
      <c r="K7" s="15"/>
      <c r="L7" s="16"/>
    </row>
    <row r="8" spans="2:12" ht="28.8" x14ac:dyDescent="0.3">
      <c r="B8" s="8">
        <v>1</v>
      </c>
      <c r="C8" s="17" t="s">
        <v>35</v>
      </c>
      <c r="D8" s="18" t="s">
        <v>36</v>
      </c>
      <c r="E8" s="19">
        <v>5</v>
      </c>
      <c r="F8" s="20">
        <v>50</v>
      </c>
      <c r="G8" s="21">
        <f>E8*F8</f>
        <v>250</v>
      </c>
      <c r="H8" s="26" t="s">
        <v>13</v>
      </c>
      <c r="I8" s="27" t="s">
        <v>12</v>
      </c>
      <c r="J8" s="28">
        <v>1</v>
      </c>
      <c r="K8" s="28">
        <v>510</v>
      </c>
      <c r="L8" s="29">
        <f>J8*K8</f>
        <v>510</v>
      </c>
    </row>
    <row r="9" spans="2:12" s="2" customFormat="1" ht="28.8" x14ac:dyDescent="0.3">
      <c r="B9" s="8">
        <v>2</v>
      </c>
      <c r="C9" s="99" t="s">
        <v>131</v>
      </c>
      <c r="D9" s="100" t="s">
        <v>52</v>
      </c>
      <c r="E9" s="101">
        <v>1</v>
      </c>
      <c r="F9" s="20">
        <v>500</v>
      </c>
      <c r="G9" s="21">
        <f t="shared" ref="G9:G10" si="0">E9*F9</f>
        <v>500</v>
      </c>
      <c r="H9" s="144" t="s">
        <v>14</v>
      </c>
      <c r="I9" s="26" t="s">
        <v>15</v>
      </c>
      <c r="J9" s="36">
        <v>2</v>
      </c>
      <c r="K9" s="36">
        <v>220</v>
      </c>
      <c r="L9" s="29">
        <f>J9*K9</f>
        <v>440</v>
      </c>
    </row>
    <row r="10" spans="2:12" s="2" customFormat="1" ht="28.8" x14ac:dyDescent="0.3">
      <c r="B10" s="8">
        <v>3</v>
      </c>
      <c r="C10" s="94" t="s">
        <v>59</v>
      </c>
      <c r="D10" s="95" t="s">
        <v>39</v>
      </c>
      <c r="E10" s="68">
        <v>3</v>
      </c>
      <c r="F10" s="20">
        <v>200</v>
      </c>
      <c r="G10" s="21">
        <f t="shared" si="0"/>
        <v>600</v>
      </c>
      <c r="H10" s="26" t="s">
        <v>16</v>
      </c>
      <c r="I10" s="26" t="s">
        <v>12</v>
      </c>
      <c r="J10" s="36">
        <v>1</v>
      </c>
      <c r="K10" s="36">
        <v>105</v>
      </c>
      <c r="L10" s="29">
        <f>J10*K10</f>
        <v>105</v>
      </c>
    </row>
    <row r="11" spans="2:12" x14ac:dyDescent="0.3">
      <c r="B11" s="8">
        <v>4</v>
      </c>
      <c r="C11" s="91" t="s">
        <v>38</v>
      </c>
      <c r="D11" s="92" t="s">
        <v>39</v>
      </c>
      <c r="E11" s="68">
        <v>11</v>
      </c>
      <c r="F11" s="20">
        <v>100</v>
      </c>
      <c r="G11" s="21">
        <f>E11*F11</f>
        <v>1100</v>
      </c>
      <c r="H11" s="26"/>
      <c r="I11" s="27"/>
      <c r="J11" s="28"/>
      <c r="K11" s="28"/>
      <c r="L11" s="29"/>
    </row>
    <row r="12" spans="2:12" x14ac:dyDescent="0.3">
      <c r="B12" s="8">
        <v>5</v>
      </c>
      <c r="C12" s="41"/>
      <c r="D12" s="42"/>
      <c r="E12" s="35"/>
      <c r="F12" s="39"/>
      <c r="G12" s="21"/>
      <c r="H12" s="30"/>
      <c r="I12" s="38"/>
      <c r="J12" s="39"/>
      <c r="K12" s="20"/>
      <c r="L12" s="40"/>
    </row>
    <row r="13" spans="2:12" ht="28.8" x14ac:dyDescent="0.3">
      <c r="B13" s="8">
        <v>6</v>
      </c>
      <c r="C13" s="43" t="s">
        <v>17</v>
      </c>
      <c r="D13" s="44"/>
      <c r="E13" s="5"/>
      <c r="F13" s="45"/>
      <c r="G13" s="46">
        <f>SUM(G8:G12)</f>
        <v>2450</v>
      </c>
      <c r="H13" s="47" t="s">
        <v>18</v>
      </c>
      <c r="I13" s="48"/>
      <c r="J13" s="49"/>
      <c r="K13" s="49"/>
      <c r="L13" s="50">
        <f>SUM(L7:L12)</f>
        <v>1055</v>
      </c>
    </row>
    <row r="14" spans="2:12" x14ac:dyDescent="0.3">
      <c r="B14" s="8">
        <v>7</v>
      </c>
      <c r="C14" s="51" t="s">
        <v>20</v>
      </c>
      <c r="D14" s="42"/>
      <c r="E14" s="52"/>
      <c r="F14" s="39"/>
      <c r="G14" s="21"/>
      <c r="H14" s="53"/>
      <c r="I14" s="54"/>
      <c r="J14" s="55"/>
      <c r="K14" s="55"/>
      <c r="L14" s="56"/>
    </row>
    <row r="15" spans="2:12" s="2" customFormat="1" ht="27.6" x14ac:dyDescent="0.3">
      <c r="B15" s="8">
        <v>8</v>
      </c>
      <c r="C15" s="99" t="s">
        <v>64</v>
      </c>
      <c r="D15" s="105" t="s">
        <v>39</v>
      </c>
      <c r="E15" s="101">
        <v>1</v>
      </c>
      <c r="F15" s="20">
        <v>250</v>
      </c>
      <c r="G15" s="21">
        <f t="shared" ref="G15:G22" si="1">F15*E15</f>
        <v>250</v>
      </c>
      <c r="H15" s="114" t="s">
        <v>73</v>
      </c>
      <c r="I15" s="115" t="s">
        <v>12</v>
      </c>
      <c r="J15" s="109">
        <v>1</v>
      </c>
      <c r="K15" s="109">
        <v>60</v>
      </c>
      <c r="L15" s="110">
        <f>K15*J15</f>
        <v>60</v>
      </c>
    </row>
    <row r="16" spans="2:12" s="2" customFormat="1" ht="28.8" x14ac:dyDescent="0.3">
      <c r="B16" s="8">
        <v>9</v>
      </c>
      <c r="C16" s="99"/>
      <c r="D16" s="105"/>
      <c r="E16" s="101"/>
      <c r="F16" s="20"/>
      <c r="G16" s="21"/>
      <c r="H16" s="34" t="s">
        <v>46</v>
      </c>
      <c r="I16" s="34" t="s">
        <v>47</v>
      </c>
      <c r="J16" s="20">
        <v>1</v>
      </c>
      <c r="K16" s="20">
        <v>37.5</v>
      </c>
      <c r="L16" s="59">
        <f>J16*K16</f>
        <v>37.5</v>
      </c>
    </row>
    <row r="17" spans="2:12" s="2" customFormat="1" ht="28.8" x14ac:dyDescent="0.3">
      <c r="B17" s="8">
        <v>10</v>
      </c>
      <c r="C17" s="99" t="s">
        <v>65</v>
      </c>
      <c r="D17" s="100" t="s">
        <v>66</v>
      </c>
      <c r="E17" s="101">
        <v>15</v>
      </c>
      <c r="F17" s="20">
        <v>25</v>
      </c>
      <c r="G17" s="21">
        <f t="shared" si="1"/>
        <v>375</v>
      </c>
      <c r="H17" s="106" t="s">
        <v>70</v>
      </c>
      <c r="I17" s="107" t="s">
        <v>69</v>
      </c>
      <c r="J17" s="108">
        <v>15</v>
      </c>
      <c r="K17" s="109">
        <v>71.599999999999994</v>
      </c>
      <c r="L17" s="110">
        <f t="shared" ref="L17:L19" si="2">K17*J17</f>
        <v>1074</v>
      </c>
    </row>
    <row r="18" spans="2:12" s="2" customFormat="1" ht="27.6" x14ac:dyDescent="0.3">
      <c r="B18" s="8">
        <v>11</v>
      </c>
      <c r="C18" s="99" t="s">
        <v>67</v>
      </c>
      <c r="D18" s="100" t="s">
        <v>66</v>
      </c>
      <c r="E18" s="101">
        <v>15</v>
      </c>
      <c r="F18" s="20">
        <v>40</v>
      </c>
      <c r="G18" s="21">
        <f t="shared" si="1"/>
        <v>600</v>
      </c>
      <c r="H18" s="111" t="s">
        <v>74</v>
      </c>
      <c r="I18" s="116" t="s">
        <v>12</v>
      </c>
      <c r="J18" s="109">
        <v>1</v>
      </c>
      <c r="K18" s="109">
        <v>408.34</v>
      </c>
      <c r="L18" s="110">
        <f t="shared" si="2"/>
        <v>408.34</v>
      </c>
    </row>
    <row r="19" spans="2:12" s="2" customFormat="1" x14ac:dyDescent="0.3">
      <c r="B19" s="8">
        <v>12</v>
      </c>
      <c r="C19" s="99"/>
      <c r="D19" s="100"/>
      <c r="E19" s="101"/>
      <c r="F19" s="20"/>
      <c r="G19" s="21"/>
      <c r="H19" s="117" t="s">
        <v>75</v>
      </c>
      <c r="I19" s="116" t="s">
        <v>76</v>
      </c>
      <c r="J19" s="118">
        <v>1</v>
      </c>
      <c r="K19" s="119">
        <v>72.2</v>
      </c>
      <c r="L19" s="110">
        <f t="shared" si="2"/>
        <v>72.2</v>
      </c>
    </row>
    <row r="20" spans="2:12" s="2" customFormat="1" ht="28.8" x14ac:dyDescent="0.3">
      <c r="B20" s="8">
        <v>13</v>
      </c>
      <c r="C20" s="99" t="s">
        <v>132</v>
      </c>
      <c r="D20" s="100" t="s">
        <v>52</v>
      </c>
      <c r="E20" s="101">
        <v>4</v>
      </c>
      <c r="F20" s="20">
        <v>100</v>
      </c>
      <c r="G20" s="21">
        <f t="shared" ref="G20" si="3">F20*E20</f>
        <v>400</v>
      </c>
      <c r="H20" s="111" t="s">
        <v>71</v>
      </c>
      <c r="I20" s="112" t="s">
        <v>12</v>
      </c>
      <c r="J20" s="109">
        <v>1</v>
      </c>
      <c r="K20" s="113" t="s">
        <v>72</v>
      </c>
      <c r="L20" s="110">
        <v>0</v>
      </c>
    </row>
    <row r="21" spans="2:12" s="2" customFormat="1" x14ac:dyDescent="0.3">
      <c r="B21" s="8">
        <v>14</v>
      </c>
      <c r="C21" s="99"/>
      <c r="D21" s="100"/>
      <c r="E21" s="101"/>
      <c r="F21" s="20"/>
      <c r="G21" s="21"/>
      <c r="H21" s="102"/>
      <c r="I21" s="71"/>
      <c r="J21" s="71"/>
      <c r="K21" s="103"/>
      <c r="L21" s="104"/>
    </row>
    <row r="22" spans="2:12" s="2" customFormat="1" ht="27.6" x14ac:dyDescent="0.3">
      <c r="B22" s="8">
        <v>15</v>
      </c>
      <c r="C22" s="99" t="s">
        <v>68</v>
      </c>
      <c r="D22" s="105" t="s">
        <v>39</v>
      </c>
      <c r="E22" s="101">
        <v>1</v>
      </c>
      <c r="F22" s="20">
        <v>150</v>
      </c>
      <c r="G22" s="21">
        <f t="shared" si="1"/>
        <v>150</v>
      </c>
      <c r="H22" s="111" t="s">
        <v>77</v>
      </c>
      <c r="I22" s="112" t="s">
        <v>12</v>
      </c>
      <c r="J22" s="109">
        <v>1</v>
      </c>
      <c r="K22" s="109">
        <v>415.83</v>
      </c>
      <c r="L22" s="110">
        <f>K22*J22</f>
        <v>415.83</v>
      </c>
    </row>
    <row r="23" spans="2:12" x14ac:dyDescent="0.3">
      <c r="B23" s="8">
        <v>16</v>
      </c>
      <c r="C23" s="99"/>
      <c r="D23" s="100"/>
      <c r="E23" s="101"/>
      <c r="F23" s="20"/>
      <c r="G23" s="21"/>
      <c r="H23" s="34"/>
      <c r="I23" s="34"/>
      <c r="J23" s="20"/>
      <c r="K23" s="20"/>
      <c r="L23" s="59">
        <f t="shared" ref="L23" si="4">J23*K23</f>
        <v>0</v>
      </c>
    </row>
    <row r="24" spans="2:12" s="2" customFormat="1" ht="28.8" x14ac:dyDescent="0.3">
      <c r="B24" s="8">
        <v>17</v>
      </c>
      <c r="C24" s="94" t="s">
        <v>60</v>
      </c>
      <c r="D24" s="95" t="s">
        <v>39</v>
      </c>
      <c r="E24" s="68">
        <v>3</v>
      </c>
      <c r="F24" s="20">
        <v>750</v>
      </c>
      <c r="G24" s="21">
        <f t="shared" ref="G24:G25" si="5">F24*E24</f>
        <v>2250</v>
      </c>
      <c r="H24" s="102"/>
      <c r="I24" s="71"/>
      <c r="J24" s="71"/>
      <c r="K24" s="103"/>
      <c r="L24" s="104"/>
    </row>
    <row r="25" spans="2:12" s="2" customFormat="1" ht="28.8" x14ac:dyDescent="0.3">
      <c r="B25" s="8">
        <v>18</v>
      </c>
      <c r="C25" s="94" t="s">
        <v>61</v>
      </c>
      <c r="D25" s="95" t="s">
        <v>39</v>
      </c>
      <c r="E25" s="68">
        <v>4</v>
      </c>
      <c r="F25" s="20">
        <v>300</v>
      </c>
      <c r="G25" s="21">
        <f t="shared" si="5"/>
        <v>1200</v>
      </c>
      <c r="H25" s="99" t="s">
        <v>63</v>
      </c>
      <c r="I25" s="34" t="s">
        <v>12</v>
      </c>
      <c r="J25" s="20">
        <v>6</v>
      </c>
      <c r="K25" s="20">
        <v>24.17</v>
      </c>
      <c r="L25" s="59">
        <f>J25*K25</f>
        <v>145.02000000000001</v>
      </c>
    </row>
    <row r="26" spans="2:12" ht="28.8" x14ac:dyDescent="0.3">
      <c r="B26" s="8">
        <v>19</v>
      </c>
      <c r="C26" s="94" t="s">
        <v>104</v>
      </c>
      <c r="D26" s="96" t="s">
        <v>36</v>
      </c>
      <c r="E26" s="68">
        <v>1</v>
      </c>
      <c r="F26" s="20">
        <v>1200</v>
      </c>
      <c r="G26" s="21">
        <f>F26*E26</f>
        <v>1200</v>
      </c>
      <c r="H26" s="99" t="s">
        <v>62</v>
      </c>
      <c r="I26" s="34" t="s">
        <v>47</v>
      </c>
      <c r="J26" s="20">
        <v>3</v>
      </c>
      <c r="K26" s="20">
        <v>84.17</v>
      </c>
      <c r="L26" s="59">
        <f>J26*K26</f>
        <v>252.51</v>
      </c>
    </row>
    <row r="27" spans="2:12" x14ac:dyDescent="0.3">
      <c r="B27" s="8">
        <v>20</v>
      </c>
      <c r="C27" s="25"/>
      <c r="D27" s="57"/>
      <c r="E27" s="31"/>
      <c r="F27" s="20"/>
      <c r="G27" s="21"/>
      <c r="H27" s="34"/>
      <c r="I27" s="34"/>
      <c r="J27" s="20"/>
      <c r="K27" s="20"/>
      <c r="L27" s="59"/>
    </row>
    <row r="28" spans="2:12" x14ac:dyDescent="0.3">
      <c r="B28" s="8">
        <v>21</v>
      </c>
      <c r="C28" s="60"/>
      <c r="D28" s="61"/>
      <c r="E28" s="62"/>
      <c r="F28" s="20"/>
      <c r="G28" s="21"/>
      <c r="H28" s="34"/>
      <c r="I28" s="34"/>
      <c r="J28" s="20"/>
      <c r="K28" s="20"/>
      <c r="L28" s="59"/>
    </row>
    <row r="29" spans="2:12" ht="28.8" x14ac:dyDescent="0.3">
      <c r="B29" s="8">
        <v>22</v>
      </c>
      <c r="C29" s="47" t="s">
        <v>19</v>
      </c>
      <c r="D29" s="63"/>
      <c r="E29" s="5"/>
      <c r="F29" s="45"/>
      <c r="G29" s="46">
        <f>SUM(G15:G28)</f>
        <v>6425</v>
      </c>
      <c r="H29" s="47" t="s">
        <v>18</v>
      </c>
      <c r="I29" s="48"/>
      <c r="J29" s="49"/>
      <c r="K29" s="49"/>
      <c r="L29" s="50">
        <f>SUM(L15:L28)</f>
        <v>2465.3999999999996</v>
      </c>
    </row>
    <row r="30" spans="2:12" x14ac:dyDescent="0.3">
      <c r="B30" s="8">
        <v>23</v>
      </c>
      <c r="C30" s="72" t="s">
        <v>23</v>
      </c>
      <c r="D30" s="73"/>
      <c r="E30" s="10"/>
      <c r="F30" s="12"/>
      <c r="G30" s="74"/>
      <c r="H30" s="64"/>
      <c r="I30" s="41"/>
      <c r="J30" s="39"/>
      <c r="K30" s="39"/>
      <c r="L30" s="65"/>
    </row>
    <row r="31" spans="2:12" ht="28.8" x14ac:dyDescent="0.3">
      <c r="B31" s="8">
        <v>24</v>
      </c>
      <c r="C31" s="91" t="s">
        <v>40</v>
      </c>
      <c r="D31" s="93" t="s">
        <v>41</v>
      </c>
      <c r="E31" s="68">
        <v>4</v>
      </c>
      <c r="F31" s="67">
        <v>350</v>
      </c>
      <c r="G31" s="75">
        <f>F31*E31</f>
        <v>1400</v>
      </c>
      <c r="H31" s="69" t="s">
        <v>24</v>
      </c>
      <c r="I31" s="77" t="s">
        <v>12</v>
      </c>
      <c r="J31" s="66">
        <v>1</v>
      </c>
      <c r="K31" s="67">
        <v>10</v>
      </c>
      <c r="L31" s="78">
        <f>J31*K31</f>
        <v>10</v>
      </c>
    </row>
    <row r="32" spans="2:12" s="2" customFormat="1" ht="28.8" x14ac:dyDescent="0.3">
      <c r="B32" s="8">
        <v>25</v>
      </c>
      <c r="C32" s="276" t="s">
        <v>142</v>
      </c>
      <c r="D32" s="18" t="s">
        <v>36</v>
      </c>
      <c r="E32" s="19">
        <v>2</v>
      </c>
      <c r="F32" s="19">
        <v>1500</v>
      </c>
      <c r="G32" s="75">
        <f>F32*E32</f>
        <v>3000</v>
      </c>
      <c r="H32" s="69"/>
      <c r="I32" s="77"/>
      <c r="J32" s="66"/>
      <c r="K32" s="67"/>
      <c r="L32" s="78"/>
    </row>
    <row r="33" spans="2:12" x14ac:dyDescent="0.3">
      <c r="B33" s="8">
        <v>26</v>
      </c>
      <c r="C33" s="17"/>
      <c r="D33" s="18"/>
      <c r="E33" s="19"/>
      <c r="F33" s="19"/>
      <c r="G33" s="70"/>
      <c r="H33" s="25"/>
      <c r="I33" s="25"/>
      <c r="J33" s="18"/>
      <c r="K33" s="18"/>
      <c r="L33" s="76"/>
    </row>
    <row r="34" spans="2:12" ht="28.8" x14ac:dyDescent="0.3">
      <c r="B34" s="8">
        <v>27</v>
      </c>
      <c r="C34" s="47" t="s">
        <v>25</v>
      </c>
      <c r="D34" s="63"/>
      <c r="E34" s="5"/>
      <c r="F34" s="45"/>
      <c r="G34" s="46">
        <f>SUM(G31:G33)</f>
        <v>4400</v>
      </c>
      <c r="H34" s="47" t="s">
        <v>26</v>
      </c>
      <c r="I34" s="48"/>
      <c r="J34" s="49"/>
      <c r="K34" s="49"/>
      <c r="L34" s="50">
        <f>SUM(L30:L33)</f>
        <v>10</v>
      </c>
    </row>
    <row r="35" spans="2:12" ht="28.8" x14ac:dyDescent="0.3">
      <c r="B35" s="8">
        <v>28</v>
      </c>
      <c r="C35" s="79" t="s">
        <v>27</v>
      </c>
      <c r="D35" s="80"/>
      <c r="E35" s="80"/>
      <c r="F35" s="80"/>
      <c r="G35" s="81">
        <f>G13+G29+G34</f>
        <v>13275</v>
      </c>
      <c r="H35" s="79" t="s">
        <v>28</v>
      </c>
      <c r="I35" s="79"/>
      <c r="J35" s="80"/>
      <c r="K35" s="80"/>
      <c r="L35" s="82">
        <f>L13+L29+L34</f>
        <v>3530.3999999999996</v>
      </c>
    </row>
    <row r="36" spans="2:12" x14ac:dyDescent="0.3">
      <c r="B36" s="8">
        <v>29</v>
      </c>
      <c r="C36" s="79"/>
      <c r="D36" s="80"/>
      <c r="E36" s="80"/>
      <c r="F36" s="80"/>
      <c r="G36" s="81"/>
      <c r="H36" s="79" t="s">
        <v>29</v>
      </c>
      <c r="I36" s="143">
        <v>0.05</v>
      </c>
      <c r="J36" s="80"/>
      <c r="K36" s="80"/>
      <c r="L36" s="82">
        <f>L35*I36</f>
        <v>176.51999999999998</v>
      </c>
    </row>
    <row r="37" spans="2:12" ht="28.8" x14ac:dyDescent="0.3">
      <c r="B37" s="8">
        <v>30</v>
      </c>
      <c r="C37" s="79"/>
      <c r="D37" s="80"/>
      <c r="E37" s="80"/>
      <c r="F37" s="80"/>
      <c r="G37" s="81"/>
      <c r="H37" s="79" t="s">
        <v>30</v>
      </c>
      <c r="I37" s="79"/>
      <c r="J37" s="80"/>
      <c r="K37" s="80"/>
      <c r="L37" s="82">
        <f>L35+L36</f>
        <v>3706.9199999999996</v>
      </c>
    </row>
    <row r="38" spans="2:12" x14ac:dyDescent="0.3">
      <c r="B38" s="8">
        <v>31</v>
      </c>
      <c r="C38" s="79" t="s">
        <v>31</v>
      </c>
      <c r="D38" s="80"/>
      <c r="E38" s="80"/>
      <c r="F38" s="80"/>
      <c r="G38" s="81">
        <f>G35</f>
        <v>13275</v>
      </c>
      <c r="H38" s="79" t="s">
        <v>32</v>
      </c>
      <c r="I38" s="79"/>
      <c r="J38" s="80"/>
      <c r="K38" s="80"/>
      <c r="L38" s="82">
        <f>G38+L37</f>
        <v>16981.919999999998</v>
      </c>
    </row>
    <row r="39" spans="2:12" x14ac:dyDescent="0.3">
      <c r="B39" s="8">
        <v>32</v>
      </c>
      <c r="C39" s="79"/>
      <c r="D39" s="80"/>
      <c r="E39" s="80"/>
      <c r="F39" s="97"/>
      <c r="G39" s="81"/>
      <c r="H39" s="79" t="s">
        <v>33</v>
      </c>
      <c r="I39" s="79"/>
      <c r="J39" s="80"/>
      <c r="K39" s="80"/>
      <c r="L39" s="82">
        <f>L40/6</f>
        <v>3396.3839999999996</v>
      </c>
    </row>
    <row r="40" spans="2:12" x14ac:dyDescent="0.3">
      <c r="B40" s="8">
        <v>33</v>
      </c>
      <c r="C40" s="79"/>
      <c r="D40" s="80"/>
      <c r="E40" s="80"/>
      <c r="F40" s="80"/>
      <c r="G40" s="81"/>
      <c r="H40" s="79" t="s">
        <v>34</v>
      </c>
      <c r="I40" s="79"/>
      <c r="J40" s="80"/>
      <c r="K40" s="80"/>
      <c r="L40" s="82">
        <f>L38*1.2</f>
        <v>20378.303999999996</v>
      </c>
    </row>
    <row r="41" spans="2:12" ht="15.6" x14ac:dyDescent="0.3">
      <c r="B41" s="83"/>
      <c r="C41" s="84"/>
      <c r="D41" s="85"/>
      <c r="E41" s="85"/>
      <c r="F41" s="86"/>
      <c r="G41" s="87"/>
      <c r="H41" s="88"/>
      <c r="I41" s="89"/>
      <c r="J41" s="89"/>
      <c r="K41" s="89"/>
      <c r="L41" s="90"/>
    </row>
  </sheetData>
  <protectedRanges>
    <protectedRange sqref="K12" name="Range1_4_1_1"/>
  </protectedRanges>
  <mergeCells count="2">
    <mergeCell ref="C2:L2"/>
    <mergeCell ref="B4:L4"/>
  </mergeCells>
  <hyperlinks>
    <hyperlink ref="H26" r:id="rId1" tooltip="Дюбель для гіпсокартону Molly Expert Fix 5x65 мм 10 шт." display="https://epicentrk.ua/ua/shop/dyubel-dlya-gipsokartona-5x65-mm-10-sht-molly-expert-fix.html" xr:uid="{08E34CD0-8B0E-4715-969E-57E554109239}"/>
    <hyperlink ref="H25" r:id="rId2" tooltip="Кутник регульований Kolchuga асиметричний 120x55x30 мм 2 мм" display="https://epicentrk.ua/ua/shop/ugolok-reguliruemyy-120x55x30x1-8-mm.html" xr:uid="{3002DE6F-D442-45BD-935B-F96B95EE6D0F}"/>
    <hyperlink ref="C3" location="Загальна!A1" display="зведена таблиця" xr:uid="{5124FB6D-F496-4D52-A9CD-C1C56DE70E97}"/>
  </hyperlinks>
  <pageMargins left="0.7" right="0.7" top="0.75" bottom="0.75" header="0.3" footer="0.3"/>
  <pageSetup paperSize="9" scale="25" orientation="portrait" horizontalDpi="0" verticalDpi="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87D5-9F48-4C9E-9D29-ED786EEAE12A}">
  <sheetPr>
    <tabColor theme="0"/>
    <pageSetUpPr fitToPage="1"/>
  </sheetPr>
  <dimension ref="A2:L35"/>
  <sheetViews>
    <sheetView topLeftCell="A10" zoomScale="70" zoomScaleNormal="70" workbookViewId="0">
      <selection activeCell="F27" sqref="F27"/>
    </sheetView>
  </sheetViews>
  <sheetFormatPr defaultRowHeight="14.4" x14ac:dyDescent="0.3"/>
  <cols>
    <col min="1" max="2" width="8.88671875" style="2"/>
    <col min="3" max="3" width="44.33203125" style="2" customWidth="1"/>
    <col min="4" max="5" width="8.88671875" style="2"/>
    <col min="6" max="6" width="8.77734375" style="2" customWidth="1"/>
    <col min="7" max="7" width="11.21875" style="2" customWidth="1"/>
    <col min="8" max="8" width="35.6640625" style="2" customWidth="1"/>
    <col min="9" max="11" width="8.88671875" style="2"/>
    <col min="12" max="12" width="11.5546875" style="2" customWidth="1"/>
  </cols>
  <sheetData>
    <row r="2" spans="2:12" ht="21" x14ac:dyDescent="0.4">
      <c r="B2" s="132" t="s">
        <v>95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4" spans="2:12" ht="15.6" x14ac:dyDescent="0.3">
      <c r="B4" s="280" t="s">
        <v>119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</row>
    <row r="5" spans="2:12" s="131" customFormat="1" x14ac:dyDescent="0.3"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6" spans="2:12" ht="100.8" x14ac:dyDescent="0.3">
      <c r="B6" s="3" t="s">
        <v>1</v>
      </c>
      <c r="C6" s="4" t="s">
        <v>2</v>
      </c>
      <c r="D6" s="5" t="s">
        <v>3</v>
      </c>
      <c r="E6" s="6" t="s">
        <v>4</v>
      </c>
      <c r="F6" s="6" t="s">
        <v>5</v>
      </c>
      <c r="G6" s="7" t="s">
        <v>6</v>
      </c>
      <c r="H6" s="5" t="s">
        <v>7</v>
      </c>
      <c r="I6" s="5" t="s">
        <v>8</v>
      </c>
      <c r="J6" s="6" t="s">
        <v>9</v>
      </c>
      <c r="K6" s="6" t="s">
        <v>10</v>
      </c>
      <c r="L6" s="7" t="s">
        <v>11</v>
      </c>
    </row>
    <row r="7" spans="2:12" x14ac:dyDescent="0.3">
      <c r="B7" s="8"/>
      <c r="C7" s="9" t="s">
        <v>49</v>
      </c>
      <c r="D7" s="10"/>
      <c r="E7" s="11"/>
      <c r="F7" s="12"/>
      <c r="G7" s="13"/>
      <c r="H7" s="14"/>
      <c r="I7" s="14"/>
      <c r="J7" s="15"/>
      <c r="K7" s="15"/>
      <c r="L7" s="16"/>
    </row>
    <row r="8" spans="2:12" ht="37.799999999999997" customHeight="1" x14ac:dyDescent="0.3">
      <c r="B8" s="8">
        <v>1</v>
      </c>
      <c r="C8" s="17" t="s">
        <v>35</v>
      </c>
      <c r="D8" s="18" t="s">
        <v>36</v>
      </c>
      <c r="E8" s="19">
        <v>4</v>
      </c>
      <c r="F8" s="20">
        <v>50</v>
      </c>
      <c r="G8" s="21">
        <f>E8*F8</f>
        <v>200</v>
      </c>
      <c r="H8" s="14"/>
      <c r="I8" s="22"/>
      <c r="J8" s="23"/>
      <c r="K8" s="23"/>
      <c r="L8" s="24"/>
    </row>
    <row r="9" spans="2:12" s="131" customFormat="1" ht="28.8" x14ac:dyDescent="0.3">
      <c r="B9" s="8">
        <v>2</v>
      </c>
      <c r="C9" s="94" t="s">
        <v>114</v>
      </c>
      <c r="D9" s="95" t="s">
        <v>39</v>
      </c>
      <c r="E9" s="68">
        <v>2</v>
      </c>
      <c r="F9" s="20">
        <v>400</v>
      </c>
      <c r="G9" s="21">
        <f t="shared" ref="G9:G11" si="0">E9*F9</f>
        <v>800</v>
      </c>
      <c r="H9" s="26" t="s">
        <v>50</v>
      </c>
      <c r="I9" s="27" t="s">
        <v>12</v>
      </c>
      <c r="J9" s="28">
        <v>1</v>
      </c>
      <c r="K9" s="28">
        <v>192.5</v>
      </c>
      <c r="L9" s="29">
        <f>J9*K9</f>
        <v>192.5</v>
      </c>
    </row>
    <row r="10" spans="2:12" s="131" customFormat="1" ht="28.8" x14ac:dyDescent="0.3">
      <c r="B10" s="8">
        <v>3</v>
      </c>
      <c r="C10" s="94" t="s">
        <v>105</v>
      </c>
      <c r="D10" s="95" t="s">
        <v>39</v>
      </c>
      <c r="E10" s="142">
        <v>1</v>
      </c>
      <c r="F10" s="20">
        <v>200</v>
      </c>
      <c r="G10" s="21">
        <f t="shared" si="0"/>
        <v>200</v>
      </c>
      <c r="H10" s="26" t="s">
        <v>14</v>
      </c>
      <c r="I10" s="26" t="s">
        <v>15</v>
      </c>
      <c r="J10" s="36">
        <v>1</v>
      </c>
      <c r="K10" s="36">
        <v>220</v>
      </c>
      <c r="L10" s="29">
        <f>J10*K10</f>
        <v>220</v>
      </c>
    </row>
    <row r="11" spans="2:12" s="131" customFormat="1" ht="28.8" x14ac:dyDescent="0.3">
      <c r="B11" s="8">
        <v>4</v>
      </c>
      <c r="C11" s="94" t="s">
        <v>115</v>
      </c>
      <c r="D11" s="95" t="s">
        <v>39</v>
      </c>
      <c r="E11" s="68">
        <v>1</v>
      </c>
      <c r="F11" s="20">
        <v>300</v>
      </c>
      <c r="G11" s="21">
        <f t="shared" si="0"/>
        <v>300</v>
      </c>
      <c r="H11" s="26" t="s">
        <v>16</v>
      </c>
      <c r="I11" s="26" t="s">
        <v>12</v>
      </c>
      <c r="J11" s="36">
        <v>1</v>
      </c>
      <c r="K11" s="36">
        <v>105</v>
      </c>
      <c r="L11" s="29">
        <f>J11*K11</f>
        <v>105</v>
      </c>
    </row>
    <row r="12" spans="2:12" x14ac:dyDescent="0.3">
      <c r="B12" s="8">
        <v>5</v>
      </c>
      <c r="C12" s="91" t="s">
        <v>38</v>
      </c>
      <c r="D12" s="92" t="s">
        <v>39</v>
      </c>
      <c r="E12" s="68">
        <v>1</v>
      </c>
      <c r="F12" s="20">
        <v>100</v>
      </c>
      <c r="G12" s="21">
        <f>E12*F12</f>
        <v>100</v>
      </c>
      <c r="H12" s="26"/>
      <c r="I12" s="27"/>
      <c r="J12" s="28"/>
      <c r="K12" s="28"/>
      <c r="L12" s="29"/>
    </row>
    <row r="13" spans="2:12" x14ac:dyDescent="0.3">
      <c r="B13" s="8">
        <v>6</v>
      </c>
      <c r="C13" s="41"/>
      <c r="D13" s="42"/>
      <c r="E13" s="35"/>
      <c r="F13" s="39"/>
      <c r="G13" s="21"/>
      <c r="H13" s="30"/>
      <c r="I13" s="38"/>
      <c r="J13" s="39"/>
      <c r="K13" s="20"/>
      <c r="L13" s="40"/>
    </row>
    <row r="14" spans="2:12" ht="28.8" x14ac:dyDescent="0.3">
      <c r="B14" s="8">
        <v>7</v>
      </c>
      <c r="C14" s="43" t="s">
        <v>17</v>
      </c>
      <c r="D14" s="44"/>
      <c r="E14" s="5"/>
      <c r="F14" s="45"/>
      <c r="G14" s="46">
        <f>SUM(G8:G13)</f>
        <v>1600</v>
      </c>
      <c r="H14" s="47" t="s">
        <v>18</v>
      </c>
      <c r="I14" s="48"/>
      <c r="J14" s="49"/>
      <c r="K14" s="49"/>
      <c r="L14" s="50">
        <f>SUM(L7:L13)</f>
        <v>517.5</v>
      </c>
    </row>
    <row r="15" spans="2:12" x14ac:dyDescent="0.3">
      <c r="B15" s="8">
        <v>8</v>
      </c>
      <c r="C15" s="51" t="s">
        <v>20</v>
      </c>
      <c r="D15" s="42"/>
      <c r="E15" s="52"/>
      <c r="F15" s="39"/>
      <c r="G15" s="21"/>
      <c r="H15" s="53"/>
      <c r="I15" s="54"/>
      <c r="J15" s="55"/>
      <c r="K15" s="55"/>
      <c r="L15" s="56"/>
    </row>
    <row r="16" spans="2:12" ht="28.8" x14ac:dyDescent="0.3">
      <c r="B16" s="8">
        <v>9</v>
      </c>
      <c r="C16" s="94" t="s">
        <v>53</v>
      </c>
      <c r="D16" s="96" t="s">
        <v>22</v>
      </c>
      <c r="E16" s="98">
        <v>0.5</v>
      </c>
      <c r="F16" s="20">
        <v>200</v>
      </c>
      <c r="G16" s="21">
        <f t="shared" ref="G16:G17" si="1">F16*E16</f>
        <v>100</v>
      </c>
      <c r="H16" s="34" t="s">
        <v>58</v>
      </c>
      <c r="I16" s="37" t="s">
        <v>12</v>
      </c>
      <c r="J16" s="58">
        <v>1</v>
      </c>
      <c r="K16" s="58">
        <v>120</v>
      </c>
      <c r="L16" s="59">
        <f t="shared" ref="L16:L19" si="2">J16*K16</f>
        <v>120</v>
      </c>
    </row>
    <row r="17" spans="2:12" ht="28.8" x14ac:dyDescent="0.3">
      <c r="B17" s="8">
        <v>10</v>
      </c>
      <c r="C17" s="94" t="s">
        <v>54</v>
      </c>
      <c r="D17" s="96" t="s">
        <v>22</v>
      </c>
      <c r="E17" s="98">
        <v>6</v>
      </c>
      <c r="F17" s="20">
        <v>250</v>
      </c>
      <c r="G17" s="21">
        <f t="shared" si="1"/>
        <v>1500</v>
      </c>
      <c r="H17" s="34" t="s">
        <v>55</v>
      </c>
      <c r="I17" s="34" t="s">
        <v>21</v>
      </c>
      <c r="J17" s="20">
        <v>2.5</v>
      </c>
      <c r="K17" s="20">
        <v>400</v>
      </c>
      <c r="L17" s="59">
        <f t="shared" si="2"/>
        <v>1000</v>
      </c>
    </row>
    <row r="18" spans="2:12" s="2" customFormat="1" x14ac:dyDescent="0.3">
      <c r="B18" s="8">
        <v>11</v>
      </c>
      <c r="C18" s="94"/>
      <c r="D18" s="96"/>
      <c r="E18" s="98"/>
      <c r="F18" s="20"/>
      <c r="G18" s="21"/>
      <c r="H18" s="102" t="s">
        <v>57</v>
      </c>
      <c r="I18" s="71" t="s">
        <v>56</v>
      </c>
      <c r="J18" s="71">
        <f>E17*0.1+E16*0.1</f>
        <v>0.65000000000000013</v>
      </c>
      <c r="K18" s="103">
        <v>95</v>
      </c>
      <c r="L18" s="104">
        <f t="shared" ref="L18" si="3">K18*J18</f>
        <v>61.750000000000014</v>
      </c>
    </row>
    <row r="19" spans="2:12" ht="28.8" x14ac:dyDescent="0.3">
      <c r="B19" s="8">
        <v>12</v>
      </c>
      <c r="C19" s="99" t="s">
        <v>51</v>
      </c>
      <c r="D19" s="100" t="s">
        <v>52</v>
      </c>
      <c r="E19" s="101">
        <v>4</v>
      </c>
      <c r="F19" s="20">
        <v>100</v>
      </c>
      <c r="G19" s="21">
        <f t="shared" ref="G19" si="4">F19*E19</f>
        <v>400</v>
      </c>
      <c r="H19" s="34"/>
      <c r="I19" s="34"/>
      <c r="J19" s="20"/>
      <c r="K19" s="20"/>
      <c r="L19" s="59">
        <f t="shared" si="2"/>
        <v>0</v>
      </c>
    </row>
    <row r="20" spans="2:12" s="131" customFormat="1" ht="28.8" x14ac:dyDescent="0.3">
      <c r="B20" s="8">
        <v>13</v>
      </c>
      <c r="C20" s="94" t="s">
        <v>106</v>
      </c>
      <c r="D20" s="95" t="s">
        <v>39</v>
      </c>
      <c r="E20" s="68">
        <v>2</v>
      </c>
      <c r="F20" s="20">
        <v>400</v>
      </c>
      <c r="G20" s="21">
        <f t="shared" ref="G20:G21" si="5">E20*F20</f>
        <v>800</v>
      </c>
      <c r="H20" s="99" t="s">
        <v>62</v>
      </c>
      <c r="I20" s="34" t="s">
        <v>47</v>
      </c>
      <c r="J20" s="20">
        <v>2</v>
      </c>
      <c r="K20" s="20">
        <v>84.17</v>
      </c>
      <c r="L20" s="59">
        <f>J20*K20</f>
        <v>168.34</v>
      </c>
    </row>
    <row r="21" spans="2:12" s="131" customFormat="1" x14ac:dyDescent="0.3">
      <c r="B21" s="8">
        <v>14</v>
      </c>
      <c r="C21" s="94" t="s">
        <v>107</v>
      </c>
      <c r="D21" s="95" t="s">
        <v>39</v>
      </c>
      <c r="E21" s="142">
        <v>1</v>
      </c>
      <c r="F21" s="20">
        <v>500</v>
      </c>
      <c r="G21" s="21">
        <f t="shared" si="5"/>
        <v>500</v>
      </c>
      <c r="H21" s="14"/>
      <c r="I21" s="22"/>
      <c r="J21" s="23"/>
      <c r="K21" s="23"/>
      <c r="L21" s="24"/>
    </row>
    <row r="22" spans="2:12" x14ac:dyDescent="0.3">
      <c r="B22" s="8">
        <v>15</v>
      </c>
      <c r="C22" s="25"/>
      <c r="D22" s="57"/>
      <c r="E22" s="31"/>
      <c r="F22" s="20"/>
      <c r="G22" s="21"/>
      <c r="H22" s="34"/>
      <c r="I22" s="34"/>
      <c r="J22" s="20"/>
      <c r="K22" s="20"/>
      <c r="L22" s="59"/>
    </row>
    <row r="23" spans="2:12" x14ac:dyDescent="0.3">
      <c r="B23" s="8">
        <v>16</v>
      </c>
      <c r="C23" s="60"/>
      <c r="D23" s="61"/>
      <c r="E23" s="62"/>
      <c r="F23" s="20"/>
      <c r="G23" s="21"/>
      <c r="H23" s="34"/>
      <c r="I23" s="34"/>
      <c r="J23" s="20"/>
      <c r="K23" s="20"/>
      <c r="L23" s="59"/>
    </row>
    <row r="24" spans="2:12" ht="28.8" x14ac:dyDescent="0.3">
      <c r="B24" s="8">
        <v>17</v>
      </c>
      <c r="C24" s="47" t="s">
        <v>19</v>
      </c>
      <c r="D24" s="63"/>
      <c r="E24" s="5"/>
      <c r="F24" s="45"/>
      <c r="G24" s="46">
        <f>SUM(G16:G23)</f>
        <v>3300</v>
      </c>
      <c r="H24" s="47" t="s">
        <v>18</v>
      </c>
      <c r="I24" s="48"/>
      <c r="J24" s="49"/>
      <c r="K24" s="49"/>
      <c r="L24" s="50">
        <f>SUM(L16:L23)</f>
        <v>1350.09</v>
      </c>
    </row>
    <row r="25" spans="2:12" x14ac:dyDescent="0.3">
      <c r="B25" s="8">
        <v>18</v>
      </c>
      <c r="C25" s="72" t="s">
        <v>23</v>
      </c>
      <c r="D25" s="73"/>
      <c r="E25" s="10"/>
      <c r="F25" s="12"/>
      <c r="G25" s="74"/>
      <c r="H25" s="64"/>
      <c r="I25" s="41"/>
      <c r="J25" s="39"/>
      <c r="K25" s="39"/>
      <c r="L25" s="65"/>
    </row>
    <row r="26" spans="2:12" ht="28.8" x14ac:dyDescent="0.3">
      <c r="B26" s="8">
        <v>19</v>
      </c>
      <c r="C26" s="91" t="s">
        <v>40</v>
      </c>
      <c r="D26" s="93" t="s">
        <v>41</v>
      </c>
      <c r="E26" s="68">
        <v>1</v>
      </c>
      <c r="F26" s="67">
        <v>350</v>
      </c>
      <c r="G26" s="75">
        <f>F26*E26</f>
        <v>350</v>
      </c>
      <c r="H26" s="69" t="s">
        <v>24</v>
      </c>
      <c r="I26" s="77" t="s">
        <v>12</v>
      </c>
      <c r="J26" s="66">
        <v>1</v>
      </c>
      <c r="K26" s="67">
        <v>10</v>
      </c>
      <c r="L26" s="78">
        <f>J26*K26</f>
        <v>10</v>
      </c>
    </row>
    <row r="27" spans="2:12" ht="28.8" x14ac:dyDescent="0.3">
      <c r="B27" s="8">
        <v>20</v>
      </c>
      <c r="C27" s="276" t="s">
        <v>144</v>
      </c>
      <c r="D27" s="18" t="s">
        <v>36</v>
      </c>
      <c r="E27" s="19">
        <v>1</v>
      </c>
      <c r="F27" s="19">
        <v>1500</v>
      </c>
      <c r="G27" s="75">
        <f>F27*E27</f>
        <v>1500</v>
      </c>
      <c r="H27" s="25"/>
      <c r="I27" s="25"/>
      <c r="J27" s="18"/>
      <c r="K27" s="18"/>
      <c r="L27" s="76"/>
    </row>
    <row r="28" spans="2:12" ht="28.8" x14ac:dyDescent="0.3">
      <c r="B28" s="8">
        <v>21</v>
      </c>
      <c r="C28" s="47" t="s">
        <v>25</v>
      </c>
      <c r="D28" s="63"/>
      <c r="E28" s="5"/>
      <c r="F28" s="45"/>
      <c r="G28" s="46">
        <f>SUM(G26:G27)</f>
        <v>1850</v>
      </c>
      <c r="H28" s="47" t="s">
        <v>26</v>
      </c>
      <c r="I28" s="48"/>
      <c r="J28" s="49"/>
      <c r="K28" s="49"/>
      <c r="L28" s="50">
        <f>SUM(L25:L27)</f>
        <v>10</v>
      </c>
    </row>
    <row r="29" spans="2:12" ht="28.8" x14ac:dyDescent="0.3">
      <c r="B29" s="8">
        <v>22</v>
      </c>
      <c r="C29" s="79" t="s">
        <v>27</v>
      </c>
      <c r="D29" s="80"/>
      <c r="E29" s="80"/>
      <c r="F29" s="80"/>
      <c r="G29" s="81">
        <f>G14+G24+G28</f>
        <v>6750</v>
      </c>
      <c r="H29" s="79" t="s">
        <v>28</v>
      </c>
      <c r="I29" s="79"/>
      <c r="J29" s="80"/>
      <c r="K29" s="80"/>
      <c r="L29" s="82">
        <f>L14+L24+L28</f>
        <v>1877.59</v>
      </c>
    </row>
    <row r="30" spans="2:12" x14ac:dyDescent="0.3">
      <c r="B30" s="8">
        <v>23</v>
      </c>
      <c r="C30" s="185"/>
      <c r="D30" s="80"/>
      <c r="E30" s="80"/>
      <c r="F30" s="80"/>
      <c r="G30" s="81"/>
      <c r="H30" s="79" t="s">
        <v>29</v>
      </c>
      <c r="I30" s="143">
        <v>0.05</v>
      </c>
      <c r="J30" s="80"/>
      <c r="K30" s="80"/>
      <c r="L30" s="82">
        <f>L29*I30</f>
        <v>93.879500000000007</v>
      </c>
    </row>
    <row r="31" spans="2:12" ht="28.8" x14ac:dyDescent="0.3">
      <c r="B31" s="8">
        <v>24</v>
      </c>
      <c r="C31" s="79"/>
      <c r="D31" s="80"/>
      <c r="E31" s="80"/>
      <c r="F31" s="80"/>
      <c r="G31" s="81"/>
      <c r="H31" s="79" t="s">
        <v>30</v>
      </c>
      <c r="I31" s="79"/>
      <c r="J31" s="80"/>
      <c r="K31" s="80"/>
      <c r="L31" s="82">
        <f>L29+L30</f>
        <v>1971.4694999999999</v>
      </c>
    </row>
    <row r="32" spans="2:12" x14ac:dyDescent="0.3">
      <c r="B32" s="8">
        <v>25</v>
      </c>
      <c r="C32" s="79" t="s">
        <v>31</v>
      </c>
      <c r="D32" s="80"/>
      <c r="E32" s="80"/>
      <c r="F32" s="80"/>
      <c r="G32" s="81">
        <f>G29</f>
        <v>6750</v>
      </c>
      <c r="H32" s="79" t="s">
        <v>32</v>
      </c>
      <c r="I32" s="79"/>
      <c r="J32" s="80"/>
      <c r="K32" s="80"/>
      <c r="L32" s="82">
        <f>G32+L31</f>
        <v>8721.4694999999992</v>
      </c>
    </row>
    <row r="33" spans="2:12" x14ac:dyDescent="0.3">
      <c r="B33" s="8">
        <v>26</v>
      </c>
      <c r="C33" s="79"/>
      <c r="D33" s="80"/>
      <c r="E33" s="80"/>
      <c r="F33" s="97"/>
      <c r="G33" s="81"/>
      <c r="H33" s="79" t="s">
        <v>33</v>
      </c>
      <c r="I33" s="79"/>
      <c r="J33" s="80"/>
      <c r="K33" s="80"/>
      <c r="L33" s="82">
        <f>L34/6</f>
        <v>1744.2938999999997</v>
      </c>
    </row>
    <row r="34" spans="2:12" x14ac:dyDescent="0.3">
      <c r="B34" s="8">
        <v>27</v>
      </c>
      <c r="C34" s="79"/>
      <c r="D34" s="80"/>
      <c r="E34" s="80"/>
      <c r="F34" s="80"/>
      <c r="G34" s="81"/>
      <c r="H34" s="79" t="s">
        <v>34</v>
      </c>
      <c r="I34" s="79"/>
      <c r="J34" s="80"/>
      <c r="K34" s="80"/>
      <c r="L34" s="82">
        <f>L32*1.2</f>
        <v>10465.763399999998</v>
      </c>
    </row>
    <row r="35" spans="2:12" ht="15.6" x14ac:dyDescent="0.3">
      <c r="B35" s="83"/>
      <c r="C35" s="84"/>
      <c r="D35" s="85"/>
      <c r="E35" s="85"/>
      <c r="F35" s="86"/>
      <c r="G35" s="87"/>
      <c r="H35" s="88"/>
      <c r="I35" s="89"/>
      <c r="J35" s="89"/>
      <c r="K35" s="89"/>
      <c r="L35" s="90"/>
    </row>
  </sheetData>
  <protectedRanges>
    <protectedRange sqref="K13" name="Range1_4_1_1"/>
  </protectedRanges>
  <mergeCells count="2">
    <mergeCell ref="C2:L2"/>
    <mergeCell ref="B4:L4"/>
  </mergeCells>
  <hyperlinks>
    <hyperlink ref="B2" location="Загальна!A1" display="зведена таблиця" xr:uid="{EA50FC57-872B-438A-97A7-5597627C7369}"/>
    <hyperlink ref="H20" r:id="rId1" tooltip="Дюбель для гіпсокартону Molly Expert Fix 5x65 мм 10 шт." display="https://epicentrk.ua/ua/shop/dyubel-dlya-gipsokartona-5x65-mm-10-sht-molly-expert-fix.html" xr:uid="{8CF412AA-0431-422B-866C-3C66FF0166B1}"/>
  </hyperlinks>
  <pageMargins left="0.7" right="0.7" top="0.75" bottom="0.75" header="0.3" footer="0.3"/>
  <pageSetup paperSize="9" scale="24" fitToHeight="0" orientation="portrait" horizontalDpi="0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F4A0-5285-4A48-8C10-376975B879E4}">
  <sheetPr>
    <pageSetUpPr fitToPage="1"/>
  </sheetPr>
  <dimension ref="A2:K33"/>
  <sheetViews>
    <sheetView zoomScale="55" zoomScaleNormal="55" workbookViewId="0"/>
  </sheetViews>
  <sheetFormatPr defaultRowHeight="14.4" x14ac:dyDescent="0.3"/>
  <cols>
    <col min="1" max="1" width="14.77734375" style="120" customWidth="1"/>
    <col min="2" max="2" width="41.5546875" style="120" customWidth="1"/>
    <col min="3" max="3" width="9.6640625" style="120" customWidth="1"/>
    <col min="4" max="4" width="7.88671875" style="120" customWidth="1"/>
    <col min="5" max="5" width="9" style="120" customWidth="1"/>
    <col min="6" max="6" width="11.5546875" style="120" customWidth="1"/>
    <col min="7" max="7" width="48.77734375" style="120" customWidth="1"/>
    <col min="8" max="10" width="9" style="120"/>
    <col min="11" max="11" width="15.33203125" style="120" customWidth="1"/>
  </cols>
  <sheetData>
    <row r="2" spans="1:11" s="130" customFormat="1" ht="21.6" thickBot="1" x14ac:dyDescent="0.45">
      <c r="A2" s="120"/>
      <c r="B2" s="132" t="s">
        <v>95</v>
      </c>
      <c r="C2" s="120"/>
      <c r="D2" s="120"/>
      <c r="E2" s="120"/>
      <c r="F2" s="120"/>
      <c r="G2" s="120"/>
      <c r="H2" s="120"/>
      <c r="I2" s="120"/>
      <c r="J2" s="120"/>
      <c r="K2" s="120"/>
    </row>
    <row r="3" spans="1:11" ht="15.6" x14ac:dyDescent="0.3">
      <c r="A3" s="145" t="s">
        <v>80</v>
      </c>
      <c r="B3" s="146" t="s">
        <v>81</v>
      </c>
      <c r="C3" s="146"/>
      <c r="D3" s="146"/>
      <c r="E3" s="146"/>
      <c r="F3" s="147"/>
      <c r="G3" s="146"/>
      <c r="H3" s="148"/>
      <c r="I3" s="148"/>
      <c r="J3" s="148"/>
      <c r="K3" s="148"/>
    </row>
    <row r="4" spans="1:11" ht="16.2" thickBot="1" x14ac:dyDescent="0.35">
      <c r="A4" s="149" t="s">
        <v>82</v>
      </c>
      <c r="B4" s="146" t="s">
        <v>83</v>
      </c>
      <c r="C4" s="146"/>
      <c r="D4" s="146" t="s">
        <v>112</v>
      </c>
      <c r="E4" s="146"/>
      <c r="F4" s="150"/>
      <c r="G4" s="146"/>
      <c r="H4" s="148"/>
      <c r="I4" s="148"/>
      <c r="J4" s="148"/>
      <c r="K4" s="148"/>
    </row>
    <row r="5" spans="1:11" ht="16.2" thickBot="1" x14ac:dyDescent="0.35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</row>
    <row r="6" spans="1:11" ht="15.6" x14ac:dyDescent="0.3">
      <c r="A6" s="151" t="s">
        <v>1</v>
      </c>
      <c r="B6" s="281" t="s">
        <v>84</v>
      </c>
      <c r="C6" s="152" t="s">
        <v>85</v>
      </c>
      <c r="D6" s="152"/>
      <c r="E6" s="152"/>
      <c r="F6" s="153"/>
      <c r="G6" s="283" t="s">
        <v>86</v>
      </c>
      <c r="H6" s="154" t="s">
        <v>87</v>
      </c>
      <c r="I6" s="154"/>
      <c r="J6" s="154"/>
      <c r="K6" s="155"/>
    </row>
    <row r="7" spans="1:11" ht="46.8" x14ac:dyDescent="0.3">
      <c r="A7" s="156"/>
      <c r="B7" s="282"/>
      <c r="C7" s="157" t="s">
        <v>3</v>
      </c>
      <c r="D7" s="157" t="s">
        <v>88</v>
      </c>
      <c r="E7" s="157" t="s">
        <v>89</v>
      </c>
      <c r="F7" s="158" t="s">
        <v>90</v>
      </c>
      <c r="G7" s="284"/>
      <c r="H7" s="157" t="s">
        <v>3</v>
      </c>
      <c r="I7" s="157" t="s">
        <v>88</v>
      </c>
      <c r="J7" s="157" t="s">
        <v>89</v>
      </c>
      <c r="K7" s="158" t="s">
        <v>90</v>
      </c>
    </row>
    <row r="8" spans="1:11" s="131" customFormat="1" ht="46.8" x14ac:dyDescent="0.3">
      <c r="A8" s="159">
        <v>1</v>
      </c>
      <c r="B8" s="160" t="s">
        <v>111</v>
      </c>
      <c r="C8" s="161" t="s">
        <v>12</v>
      </c>
      <c r="D8" s="161">
        <v>3</v>
      </c>
      <c r="E8" s="162">
        <v>500</v>
      </c>
      <c r="F8" s="163">
        <f t="shared" ref="F8:F13" si="0">D8*E8</f>
        <v>1500</v>
      </c>
      <c r="G8" s="164" t="s">
        <v>62</v>
      </c>
      <c r="H8" s="165" t="s">
        <v>47</v>
      </c>
      <c r="I8" s="165">
        <v>3</v>
      </c>
      <c r="J8" s="166">
        <v>84.17</v>
      </c>
      <c r="K8" s="167">
        <f>I8*J8</f>
        <v>252.51</v>
      </c>
    </row>
    <row r="9" spans="1:11" s="131" customFormat="1" ht="31.2" x14ac:dyDescent="0.3">
      <c r="A9" s="159">
        <v>2</v>
      </c>
      <c r="B9" s="160" t="s">
        <v>108</v>
      </c>
      <c r="C9" s="161" t="s">
        <v>12</v>
      </c>
      <c r="D9" s="161">
        <v>2</v>
      </c>
      <c r="E9" s="162">
        <v>400</v>
      </c>
      <c r="F9" s="163">
        <f t="shared" si="0"/>
        <v>800</v>
      </c>
      <c r="G9" s="164"/>
      <c r="H9" s="165"/>
      <c r="I9" s="165"/>
      <c r="J9" s="166"/>
      <c r="K9" s="167"/>
    </row>
    <row r="10" spans="1:11" ht="46.8" x14ac:dyDescent="0.3">
      <c r="A10" s="159">
        <v>3</v>
      </c>
      <c r="B10" s="160" t="s">
        <v>35</v>
      </c>
      <c r="C10" s="161" t="s">
        <v>12</v>
      </c>
      <c r="D10" s="161">
        <v>4</v>
      </c>
      <c r="E10" s="162">
        <v>50</v>
      </c>
      <c r="F10" s="163">
        <f t="shared" si="0"/>
        <v>200</v>
      </c>
      <c r="G10" s="164"/>
      <c r="H10" s="165"/>
      <c r="I10" s="165"/>
      <c r="J10" s="166"/>
      <c r="K10" s="167"/>
    </row>
    <row r="11" spans="1:11" s="131" customFormat="1" ht="31.2" x14ac:dyDescent="0.3">
      <c r="A11" s="159">
        <v>4</v>
      </c>
      <c r="B11" s="160" t="s">
        <v>109</v>
      </c>
      <c r="C11" s="161" t="s">
        <v>12</v>
      </c>
      <c r="D11" s="161">
        <v>2</v>
      </c>
      <c r="E11" s="162">
        <v>400</v>
      </c>
      <c r="F11" s="163">
        <f t="shared" si="0"/>
        <v>800</v>
      </c>
      <c r="G11" s="164"/>
      <c r="H11" s="165"/>
      <c r="I11" s="165"/>
      <c r="J11" s="166"/>
      <c r="K11" s="167"/>
    </row>
    <row r="12" spans="1:11" s="131" customFormat="1" ht="31.2" x14ac:dyDescent="0.3">
      <c r="A12" s="159">
        <v>5</v>
      </c>
      <c r="B12" s="160" t="s">
        <v>110</v>
      </c>
      <c r="C12" s="161" t="s">
        <v>12</v>
      </c>
      <c r="D12" s="161">
        <v>3</v>
      </c>
      <c r="E12" s="162">
        <v>500</v>
      </c>
      <c r="F12" s="163">
        <f t="shared" si="0"/>
        <v>1500</v>
      </c>
      <c r="G12" s="164"/>
      <c r="H12" s="165"/>
      <c r="I12" s="165"/>
      <c r="J12" s="166"/>
      <c r="K12" s="167"/>
    </row>
    <row r="13" spans="1:11" s="131" customFormat="1" ht="31.2" x14ac:dyDescent="0.3">
      <c r="A13" s="159">
        <v>6</v>
      </c>
      <c r="B13" s="160" t="s">
        <v>51</v>
      </c>
      <c r="C13" s="161" t="s">
        <v>12</v>
      </c>
      <c r="D13" s="161">
        <v>4</v>
      </c>
      <c r="E13" s="162">
        <v>100</v>
      </c>
      <c r="F13" s="163">
        <f t="shared" si="0"/>
        <v>400</v>
      </c>
      <c r="G13" s="164"/>
      <c r="H13" s="165"/>
      <c r="I13" s="165"/>
      <c r="J13" s="166"/>
      <c r="K13" s="167"/>
    </row>
    <row r="14" spans="1:11" s="131" customFormat="1" ht="31.2" x14ac:dyDescent="0.3">
      <c r="A14" s="159">
        <v>7</v>
      </c>
      <c r="B14" s="160" t="s">
        <v>113</v>
      </c>
      <c r="C14" s="161" t="s">
        <v>39</v>
      </c>
      <c r="D14" s="161">
        <v>6</v>
      </c>
      <c r="E14" s="162">
        <v>100</v>
      </c>
      <c r="F14" s="163">
        <f>D14*E14</f>
        <v>600</v>
      </c>
      <c r="G14" s="164" t="s">
        <v>50</v>
      </c>
      <c r="H14" s="165" t="s">
        <v>12</v>
      </c>
      <c r="I14" s="165">
        <v>1</v>
      </c>
      <c r="J14" s="166">
        <v>192.5</v>
      </c>
      <c r="K14" s="167">
        <f>I14*J14</f>
        <v>192.5</v>
      </c>
    </row>
    <row r="15" spans="1:11" s="131" customFormat="1" ht="31.2" x14ac:dyDescent="0.3">
      <c r="A15" s="159">
        <v>8</v>
      </c>
      <c r="B15" s="160"/>
      <c r="C15" s="161"/>
      <c r="D15" s="161"/>
      <c r="E15" s="162"/>
      <c r="F15" s="163"/>
      <c r="G15" s="164" t="s">
        <v>14</v>
      </c>
      <c r="H15" s="165" t="s">
        <v>15</v>
      </c>
      <c r="I15" s="165">
        <v>1</v>
      </c>
      <c r="J15" s="166">
        <v>220</v>
      </c>
      <c r="K15" s="167">
        <f>I15*J15</f>
        <v>220</v>
      </c>
    </row>
    <row r="16" spans="1:11" s="131" customFormat="1" ht="15.6" x14ac:dyDescent="0.3">
      <c r="A16" s="159">
        <v>9</v>
      </c>
      <c r="B16" s="168"/>
      <c r="C16" s="169"/>
      <c r="D16" s="170"/>
      <c r="E16" s="171"/>
      <c r="F16" s="172"/>
      <c r="G16" s="164" t="s">
        <v>16</v>
      </c>
      <c r="H16" s="173" t="s">
        <v>12</v>
      </c>
      <c r="I16" s="174">
        <v>1</v>
      </c>
      <c r="J16" s="174">
        <v>105</v>
      </c>
      <c r="K16" s="175">
        <f>I16*J16</f>
        <v>105</v>
      </c>
    </row>
    <row r="17" spans="1:11" ht="12.6" customHeight="1" thickBot="1" x14ac:dyDescent="0.35">
      <c r="A17" s="159">
        <v>10</v>
      </c>
      <c r="B17" s="176"/>
      <c r="C17" s="176"/>
      <c r="D17" s="176"/>
      <c r="E17" s="176"/>
      <c r="F17" s="177"/>
      <c r="G17" s="176"/>
      <c r="H17" s="176"/>
      <c r="I17" s="176"/>
      <c r="J17" s="176"/>
      <c r="K17" s="178"/>
    </row>
    <row r="18" spans="1:11" s="131" customFormat="1" ht="31.2" x14ac:dyDescent="0.3">
      <c r="A18" s="159">
        <v>11</v>
      </c>
      <c r="B18" s="179" t="s">
        <v>27</v>
      </c>
      <c r="C18" s="180"/>
      <c r="D18" s="180"/>
      <c r="E18" s="180"/>
      <c r="F18" s="181">
        <f>SUM(F8:F17)</f>
        <v>5800</v>
      </c>
      <c r="G18" s="179" t="s">
        <v>28</v>
      </c>
      <c r="H18" s="179"/>
      <c r="I18" s="180"/>
      <c r="J18" s="180"/>
      <c r="K18" s="182">
        <f>SUM(K8:K17)</f>
        <v>770.01</v>
      </c>
    </row>
    <row r="19" spans="1:11" s="131" customFormat="1" ht="15.6" x14ac:dyDescent="0.3">
      <c r="A19" s="159">
        <v>12</v>
      </c>
      <c r="B19" s="179"/>
      <c r="C19" s="180"/>
      <c r="D19" s="180"/>
      <c r="E19" s="180"/>
      <c r="F19" s="181"/>
      <c r="G19" s="179" t="s">
        <v>29</v>
      </c>
      <c r="H19" s="143">
        <v>0.05</v>
      </c>
      <c r="I19" s="80"/>
      <c r="J19" s="80"/>
      <c r="K19" s="82">
        <f>K18*H19</f>
        <v>38.500500000000002</v>
      </c>
    </row>
    <row r="20" spans="1:11" s="131" customFormat="1" ht="15.6" x14ac:dyDescent="0.3">
      <c r="A20" s="159">
        <v>13</v>
      </c>
      <c r="B20" s="179"/>
      <c r="C20" s="180"/>
      <c r="D20" s="180"/>
      <c r="E20" s="180"/>
      <c r="F20" s="181"/>
      <c r="G20" s="179" t="s">
        <v>30</v>
      </c>
      <c r="H20" s="179"/>
      <c r="I20" s="180"/>
      <c r="J20" s="180"/>
      <c r="K20" s="182">
        <f>K18+K19</f>
        <v>808.51049999999998</v>
      </c>
    </row>
    <row r="21" spans="1:11" s="131" customFormat="1" ht="15.6" x14ac:dyDescent="0.3">
      <c r="A21" s="159">
        <v>14</v>
      </c>
      <c r="B21" s="179" t="s">
        <v>31</v>
      </c>
      <c r="C21" s="180"/>
      <c r="D21" s="180"/>
      <c r="E21" s="180"/>
      <c r="F21" s="181">
        <f>F18</f>
        <v>5800</v>
      </c>
      <c r="G21" s="179" t="s">
        <v>32</v>
      </c>
      <c r="H21" s="179"/>
      <c r="I21" s="180"/>
      <c r="J21" s="180"/>
      <c r="K21" s="182">
        <f>F21+K20</f>
        <v>6608.5105000000003</v>
      </c>
    </row>
    <row r="22" spans="1:11" s="131" customFormat="1" ht="15.6" x14ac:dyDescent="0.3">
      <c r="A22" s="159">
        <v>15</v>
      </c>
      <c r="B22" s="179"/>
      <c r="C22" s="180"/>
      <c r="D22" s="180"/>
      <c r="E22" s="183"/>
      <c r="F22" s="181"/>
      <c r="G22" s="179" t="s">
        <v>33</v>
      </c>
      <c r="H22" s="179"/>
      <c r="I22" s="180"/>
      <c r="J22" s="180"/>
      <c r="K22" s="182">
        <f>K23/6</f>
        <v>1321.7021</v>
      </c>
    </row>
    <row r="23" spans="1:11" s="131" customFormat="1" ht="15.6" x14ac:dyDescent="0.3">
      <c r="A23" s="159">
        <v>16</v>
      </c>
      <c r="B23" s="179"/>
      <c r="C23" s="180"/>
      <c r="D23" s="180"/>
      <c r="E23" s="180"/>
      <c r="F23" s="181"/>
      <c r="G23" s="179" t="s">
        <v>34</v>
      </c>
      <c r="H23" s="179"/>
      <c r="I23" s="180"/>
      <c r="J23" s="180"/>
      <c r="K23" s="182">
        <f>K21*1.2</f>
        <v>7930.2125999999998</v>
      </c>
    </row>
    <row r="24" spans="1:11" s="131" customFormat="1" ht="15.6" x14ac:dyDescent="0.3">
      <c r="B24" s="84"/>
      <c r="C24" s="85"/>
      <c r="D24" s="85"/>
      <c r="E24" s="86"/>
      <c r="F24" s="87"/>
      <c r="G24" s="88"/>
      <c r="H24" s="89"/>
      <c r="I24" s="89"/>
      <c r="J24" s="89"/>
      <c r="K24" s="90"/>
    </row>
    <row r="25" spans="1:11" ht="14.4" customHeight="1" x14ac:dyDescent="0.3">
      <c r="G25" s="124"/>
    </row>
    <row r="26" spans="1:11" ht="14.4" customHeight="1" x14ac:dyDescent="0.3"/>
    <row r="27" spans="1:11" ht="15" customHeight="1" x14ac:dyDescent="0.3">
      <c r="B27" s="133" t="s">
        <v>116</v>
      </c>
      <c r="C27" s="121"/>
      <c r="D27" s="121"/>
      <c r="E27" s="121"/>
      <c r="F27" s="121"/>
      <c r="G27" s="125"/>
    </row>
    <row r="28" spans="1:11" ht="14.4" customHeight="1" x14ac:dyDescent="0.3">
      <c r="B28" s="126"/>
      <c r="C28" s="121"/>
      <c r="D28" s="121"/>
      <c r="E28" s="121"/>
      <c r="F28" s="121"/>
      <c r="G28" s="127"/>
    </row>
    <row r="29" spans="1:11" x14ac:dyDescent="0.3">
      <c r="B29" s="126"/>
      <c r="C29" s="121"/>
      <c r="D29" s="121"/>
      <c r="E29" s="121"/>
      <c r="F29" s="121"/>
      <c r="G29" s="121"/>
    </row>
    <row r="30" spans="1:11" x14ac:dyDescent="0.3">
      <c r="B30" s="126"/>
      <c r="C30" s="121"/>
      <c r="D30" s="121"/>
      <c r="E30" s="121"/>
      <c r="F30" s="121"/>
      <c r="G30" s="128"/>
    </row>
    <row r="31" spans="1:11" x14ac:dyDescent="0.3">
      <c r="B31" s="126"/>
      <c r="C31" s="121"/>
      <c r="D31" s="121"/>
      <c r="E31" s="121"/>
      <c r="F31" s="121"/>
      <c r="G31" s="127"/>
    </row>
    <row r="32" spans="1:11" x14ac:dyDescent="0.3">
      <c r="B32" s="126"/>
      <c r="C32" s="121"/>
      <c r="D32" s="121"/>
      <c r="E32" s="121"/>
      <c r="F32" s="121"/>
      <c r="G32" s="127"/>
    </row>
    <row r="33" spans="2:7" x14ac:dyDescent="0.3">
      <c r="B33" s="129"/>
      <c r="C33" s="121"/>
      <c r="D33" s="121"/>
      <c r="E33" s="121"/>
      <c r="F33" s="121"/>
      <c r="G33" s="127"/>
    </row>
  </sheetData>
  <mergeCells count="2">
    <mergeCell ref="B6:B7"/>
    <mergeCell ref="G6:G7"/>
  </mergeCells>
  <hyperlinks>
    <hyperlink ref="B2" location="Загальна!A1" display="зведена таблиця" xr:uid="{5CAC849E-922B-45C9-A14F-ADA1D3400952}"/>
    <hyperlink ref="G8" r:id="rId1" tooltip="Дюбель для гіпсокартону Molly Expert Fix 5x65 мм 10 шт." display="https://epicentrk.ua/ua/shop/dyubel-dlya-gipsokartona-5x65-mm-10-sht-molly-expert-fix.html" xr:uid="{20371920-5174-4663-9E2C-8079C32DD8FD}"/>
  </hyperlinks>
  <pageMargins left="0.7" right="0.7" top="0.75" bottom="0.75" header="0.3" footer="0.3"/>
  <pageSetup paperSize="9" scale="47" orientation="landscape" horizontalDpi="0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08AC-4876-4334-BCF8-E2DB859F1DB6}">
  <sheetPr>
    <pageSetUpPr fitToPage="1"/>
  </sheetPr>
  <dimension ref="A2:L37"/>
  <sheetViews>
    <sheetView showGridLines="0" topLeftCell="A9" zoomScale="70" zoomScaleNormal="70" workbookViewId="0">
      <selection activeCell="H9" sqref="H9"/>
    </sheetView>
  </sheetViews>
  <sheetFormatPr defaultRowHeight="14.4" x14ac:dyDescent="0.3"/>
  <cols>
    <col min="1" max="2" width="8.88671875" style="186"/>
    <col min="3" max="3" width="44.33203125" style="186" customWidth="1"/>
    <col min="4" max="5" width="8.88671875" style="186"/>
    <col min="6" max="6" width="8.77734375" style="186" customWidth="1"/>
    <col min="7" max="7" width="11.21875" style="186" customWidth="1"/>
    <col min="8" max="8" width="35.6640625" style="186" customWidth="1"/>
    <col min="9" max="10" width="8.88671875" style="186"/>
    <col min="11" max="11" width="11.21875" style="186" customWidth="1"/>
    <col min="12" max="12" width="11.5546875" style="186" customWidth="1"/>
    <col min="13" max="16384" width="8.88671875" style="187"/>
  </cols>
  <sheetData>
    <row r="2" spans="2:12" ht="18" x14ac:dyDescent="0.3">
      <c r="C2" s="188" t="s">
        <v>95</v>
      </c>
    </row>
    <row r="3" spans="2:12" ht="18" x14ac:dyDescent="0.3">
      <c r="B3" s="285" t="s">
        <v>141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</row>
    <row r="4" spans="2:12" x14ac:dyDescent="0.3"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2:12" ht="100.8" x14ac:dyDescent="0.3">
      <c r="B5" s="5" t="s">
        <v>138</v>
      </c>
      <c r="C5" s="4" t="s">
        <v>2</v>
      </c>
      <c r="D5" s="5" t="s">
        <v>3</v>
      </c>
      <c r="E5" s="6" t="s">
        <v>4</v>
      </c>
      <c r="F5" s="6" t="s">
        <v>5</v>
      </c>
      <c r="G5" s="7" t="s">
        <v>6</v>
      </c>
      <c r="H5" s="5" t="s">
        <v>7</v>
      </c>
      <c r="I5" s="5" t="s">
        <v>8</v>
      </c>
      <c r="J5" s="6" t="s">
        <v>9</v>
      </c>
      <c r="K5" s="6" t="s">
        <v>10</v>
      </c>
      <c r="L5" s="7" t="s">
        <v>11</v>
      </c>
    </row>
    <row r="6" spans="2:12" x14ac:dyDescent="0.3">
      <c r="B6" s="198"/>
      <c r="C6" s="199" t="s">
        <v>49</v>
      </c>
      <c r="D6" s="200"/>
      <c r="E6" s="201"/>
      <c r="F6" s="202"/>
      <c r="G6" s="203"/>
      <c r="H6" s="204"/>
      <c r="I6" s="200"/>
      <c r="J6" s="202"/>
      <c r="K6" s="202"/>
      <c r="L6" s="205"/>
    </row>
    <row r="7" spans="2:12" ht="28.8" x14ac:dyDescent="0.3">
      <c r="B7" s="198">
        <v>1</v>
      </c>
      <c r="C7" s="206" t="s">
        <v>35</v>
      </c>
      <c r="D7" s="207" t="s">
        <v>39</v>
      </c>
      <c r="E7" s="208">
        <v>7</v>
      </c>
      <c r="F7" s="209">
        <v>50</v>
      </c>
      <c r="G7" s="210">
        <f>E7*F7</f>
        <v>350</v>
      </c>
      <c r="H7" s="204"/>
      <c r="I7" s="211"/>
      <c r="J7" s="212"/>
      <c r="K7" s="212"/>
      <c r="L7" s="213"/>
    </row>
    <row r="8" spans="2:12" ht="28.8" x14ac:dyDescent="0.3">
      <c r="B8" s="198">
        <v>2</v>
      </c>
      <c r="C8" s="214" t="s">
        <v>137</v>
      </c>
      <c r="D8" s="207" t="s">
        <v>39</v>
      </c>
      <c r="E8" s="215">
        <v>1</v>
      </c>
      <c r="F8" s="209">
        <v>150</v>
      </c>
      <c r="G8" s="210">
        <f t="shared" ref="G8" si="0">E8*F8</f>
        <v>150</v>
      </c>
      <c r="H8" s="204"/>
      <c r="I8" s="211"/>
      <c r="J8" s="212"/>
      <c r="K8" s="212"/>
      <c r="L8" s="213"/>
    </row>
    <row r="9" spans="2:12" ht="28.8" x14ac:dyDescent="0.3">
      <c r="B9" s="198">
        <v>3</v>
      </c>
      <c r="C9" s="214"/>
      <c r="D9" s="216"/>
      <c r="E9" s="215"/>
      <c r="F9" s="209"/>
      <c r="G9" s="210"/>
      <c r="H9" s="217" t="s">
        <v>13</v>
      </c>
      <c r="I9" s="218" t="s">
        <v>12</v>
      </c>
      <c r="J9" s="219">
        <v>2</v>
      </c>
      <c r="K9" s="219">
        <v>510</v>
      </c>
      <c r="L9" s="220">
        <f>J9*K9</f>
        <v>1020</v>
      </c>
    </row>
    <row r="10" spans="2:12" ht="28.8" x14ac:dyDescent="0.3">
      <c r="B10" s="198">
        <v>4</v>
      </c>
      <c r="C10" s="221" t="s">
        <v>139</v>
      </c>
      <c r="D10" s="222" t="s">
        <v>39</v>
      </c>
      <c r="E10" s="223">
        <v>9</v>
      </c>
      <c r="F10" s="209">
        <v>200</v>
      </c>
      <c r="G10" s="210">
        <f t="shared" ref="G10" si="1">E10*F10</f>
        <v>1800</v>
      </c>
      <c r="H10" s="217" t="s">
        <v>14</v>
      </c>
      <c r="I10" s="224" t="s">
        <v>15</v>
      </c>
      <c r="J10" s="225">
        <v>2</v>
      </c>
      <c r="K10" s="224">
        <v>220</v>
      </c>
      <c r="L10" s="220">
        <f>J10*K10</f>
        <v>440</v>
      </c>
    </row>
    <row r="11" spans="2:12" x14ac:dyDescent="0.3">
      <c r="B11" s="198">
        <v>5</v>
      </c>
      <c r="C11" s="226" t="s">
        <v>38</v>
      </c>
      <c r="D11" s="227" t="s">
        <v>39</v>
      </c>
      <c r="E11" s="223">
        <v>14</v>
      </c>
      <c r="F11" s="209">
        <v>100</v>
      </c>
      <c r="G11" s="210">
        <f>E11*F11</f>
        <v>1400</v>
      </c>
      <c r="H11" s="217" t="s">
        <v>16</v>
      </c>
      <c r="I11" s="224" t="s">
        <v>12</v>
      </c>
      <c r="J11" s="225">
        <v>1</v>
      </c>
      <c r="K11" s="224">
        <v>105</v>
      </c>
      <c r="L11" s="220">
        <f>J11*K11</f>
        <v>105</v>
      </c>
    </row>
    <row r="12" spans="2:12" x14ac:dyDescent="0.3">
      <c r="B12" s="198">
        <v>6</v>
      </c>
      <c r="C12" s="228"/>
      <c r="D12" s="229"/>
      <c r="E12" s="230"/>
      <c r="F12" s="231"/>
      <c r="G12" s="210"/>
      <c r="H12" s="232"/>
      <c r="I12" s="233"/>
      <c r="J12" s="231"/>
      <c r="K12" s="209"/>
      <c r="L12" s="234"/>
    </row>
    <row r="13" spans="2:12" ht="28.8" x14ac:dyDescent="0.3">
      <c r="B13" s="198">
        <v>7</v>
      </c>
      <c r="C13" s="235" t="s">
        <v>136</v>
      </c>
      <c r="D13" s="236"/>
      <c r="E13" s="237"/>
      <c r="F13" s="238"/>
      <c r="G13" s="239">
        <f>SUM(G7:G12)</f>
        <v>3700</v>
      </c>
      <c r="H13" s="240" t="s">
        <v>134</v>
      </c>
      <c r="I13" s="241"/>
      <c r="J13" s="242"/>
      <c r="K13" s="242"/>
      <c r="L13" s="239">
        <f>SUM(L6:L12)</f>
        <v>1565</v>
      </c>
    </row>
    <row r="14" spans="2:12" x14ac:dyDescent="0.3">
      <c r="B14" s="198">
        <v>8</v>
      </c>
      <c r="C14" s="243" t="s">
        <v>20</v>
      </c>
      <c r="D14" s="229"/>
      <c r="E14" s="244"/>
      <c r="F14" s="231"/>
      <c r="G14" s="210"/>
      <c r="H14" s="245"/>
      <c r="I14" s="246"/>
      <c r="J14" s="247"/>
      <c r="K14" s="247"/>
      <c r="L14" s="248"/>
    </row>
    <row r="15" spans="2:12" ht="28.8" x14ac:dyDescent="0.3">
      <c r="B15" s="198">
        <v>9</v>
      </c>
      <c r="C15" s="221" t="s">
        <v>133</v>
      </c>
      <c r="D15" s="222" t="s">
        <v>22</v>
      </c>
      <c r="E15" s="249">
        <v>2</v>
      </c>
      <c r="F15" s="209">
        <v>200</v>
      </c>
      <c r="G15" s="210">
        <f t="shared" ref="G15:G20" si="2">F15*E15</f>
        <v>400</v>
      </c>
      <c r="H15" s="250" t="s">
        <v>58</v>
      </c>
      <c r="I15" s="251" t="s">
        <v>12</v>
      </c>
      <c r="J15" s="252">
        <v>1</v>
      </c>
      <c r="K15" s="252">
        <v>120</v>
      </c>
      <c r="L15" s="210">
        <f t="shared" ref="L15:L17" si="3">J15*K15</f>
        <v>120</v>
      </c>
    </row>
    <row r="16" spans="2:12" ht="28.8" x14ac:dyDescent="0.3">
      <c r="B16" s="198">
        <v>10</v>
      </c>
      <c r="C16" s="221" t="s">
        <v>54</v>
      </c>
      <c r="D16" s="222" t="s">
        <v>22</v>
      </c>
      <c r="E16" s="249">
        <f>18.8+6.7</f>
        <v>25.5</v>
      </c>
      <c r="F16" s="209">
        <v>250</v>
      </c>
      <c r="G16" s="210">
        <f t="shared" si="2"/>
        <v>6375</v>
      </c>
      <c r="H16" s="250" t="s">
        <v>92</v>
      </c>
      <c r="I16" s="253" t="s">
        <v>12</v>
      </c>
      <c r="J16" s="209">
        <v>1</v>
      </c>
      <c r="K16" s="209">
        <v>895.83</v>
      </c>
      <c r="L16" s="210">
        <f t="shared" si="3"/>
        <v>895.83</v>
      </c>
    </row>
    <row r="17" spans="2:12" ht="43.2" x14ac:dyDescent="0.3">
      <c r="B17" s="198">
        <v>11</v>
      </c>
      <c r="C17" s="221"/>
      <c r="D17" s="222"/>
      <c r="E17" s="249"/>
      <c r="F17" s="209"/>
      <c r="G17" s="210"/>
      <c r="H17" s="250" t="s">
        <v>93</v>
      </c>
      <c r="I17" s="253" t="s">
        <v>12</v>
      </c>
      <c r="J17" s="209">
        <v>2</v>
      </c>
      <c r="K17" s="254">
        <v>1536.67</v>
      </c>
      <c r="L17" s="210">
        <f t="shared" si="3"/>
        <v>3073.34</v>
      </c>
    </row>
    <row r="18" spans="2:12" x14ac:dyDescent="0.3">
      <c r="B18" s="198">
        <v>12</v>
      </c>
      <c r="C18" s="221"/>
      <c r="D18" s="222"/>
      <c r="E18" s="249"/>
      <c r="F18" s="209"/>
      <c r="G18" s="210"/>
      <c r="H18" s="255" t="s">
        <v>57</v>
      </c>
      <c r="I18" s="256" t="s">
        <v>56</v>
      </c>
      <c r="J18" s="256">
        <f>E16*0.1</f>
        <v>2.5500000000000003</v>
      </c>
      <c r="K18" s="254">
        <v>95</v>
      </c>
      <c r="L18" s="257">
        <f t="shared" ref="L18" si="4">K18*J18</f>
        <v>242.25000000000003</v>
      </c>
    </row>
    <row r="19" spans="2:12" ht="28.8" x14ac:dyDescent="0.3">
      <c r="B19" s="198">
        <v>13</v>
      </c>
      <c r="C19" s="214" t="s">
        <v>91</v>
      </c>
      <c r="D19" s="207" t="s">
        <v>39</v>
      </c>
      <c r="E19" s="215">
        <v>1</v>
      </c>
      <c r="F19" s="209">
        <v>250</v>
      </c>
      <c r="G19" s="210">
        <f t="shared" si="2"/>
        <v>250</v>
      </c>
      <c r="H19" s="255"/>
      <c r="I19" s="256"/>
      <c r="J19" s="256"/>
      <c r="K19" s="254"/>
      <c r="L19" s="257"/>
    </row>
    <row r="20" spans="2:12" ht="28.8" x14ac:dyDescent="0.3">
      <c r="B20" s="198">
        <v>14</v>
      </c>
      <c r="C20" s="221" t="s">
        <v>140</v>
      </c>
      <c r="D20" s="222" t="s">
        <v>39</v>
      </c>
      <c r="E20" s="223">
        <v>4</v>
      </c>
      <c r="F20" s="231">
        <v>300</v>
      </c>
      <c r="G20" s="210">
        <f t="shared" si="2"/>
        <v>1200</v>
      </c>
      <c r="H20" s="245"/>
      <c r="I20" s="246"/>
      <c r="J20" s="247"/>
      <c r="K20" s="247"/>
      <c r="L20" s="248"/>
    </row>
    <row r="21" spans="2:12" ht="28.8" x14ac:dyDescent="0.3">
      <c r="B21" s="198">
        <v>15</v>
      </c>
      <c r="C21" s="206" t="s">
        <v>94</v>
      </c>
      <c r="D21" s="207" t="s">
        <v>36</v>
      </c>
      <c r="E21" s="208">
        <v>2</v>
      </c>
      <c r="F21" s="209">
        <v>100</v>
      </c>
      <c r="G21" s="210">
        <f>E21*F21</f>
        <v>200</v>
      </c>
      <c r="H21" s="204"/>
      <c r="I21" s="211"/>
      <c r="J21" s="212"/>
      <c r="K21" s="212"/>
      <c r="L21" s="213"/>
    </row>
    <row r="22" spans="2:12" ht="28.8" x14ac:dyDescent="0.3">
      <c r="B22" s="198">
        <v>16</v>
      </c>
      <c r="C22" s="240" t="s">
        <v>135</v>
      </c>
      <c r="D22" s="258"/>
      <c r="E22" s="237"/>
      <c r="F22" s="238"/>
      <c r="G22" s="239">
        <f>SUM(G15:G21)</f>
        <v>8425</v>
      </c>
      <c r="H22" s="240" t="s">
        <v>134</v>
      </c>
      <c r="I22" s="241"/>
      <c r="J22" s="242"/>
      <c r="K22" s="242"/>
      <c r="L22" s="239">
        <f>SUM(L15:L21)</f>
        <v>4331.42</v>
      </c>
    </row>
    <row r="23" spans="2:12" x14ac:dyDescent="0.3">
      <c r="B23" s="198">
        <v>17</v>
      </c>
      <c r="C23" s="259" t="s">
        <v>23</v>
      </c>
      <c r="D23" s="260"/>
      <c r="E23" s="200"/>
      <c r="F23" s="202"/>
      <c r="G23" s="261"/>
      <c r="H23" s="262"/>
      <c r="I23" s="229"/>
      <c r="J23" s="231"/>
      <c r="K23" s="231"/>
      <c r="L23" s="261"/>
    </row>
    <row r="24" spans="2:12" ht="28.8" x14ac:dyDescent="0.3">
      <c r="B24" s="198">
        <v>18</v>
      </c>
      <c r="C24" s="226" t="s">
        <v>40</v>
      </c>
      <c r="D24" s="227" t="s">
        <v>41</v>
      </c>
      <c r="E24" s="223">
        <v>3</v>
      </c>
      <c r="F24" s="263">
        <v>350</v>
      </c>
      <c r="G24" s="264">
        <f>F24*E24</f>
        <v>1050</v>
      </c>
      <c r="H24" s="265" t="s">
        <v>24</v>
      </c>
      <c r="I24" s="266" t="s">
        <v>12</v>
      </c>
      <c r="J24" s="267">
        <v>1</v>
      </c>
      <c r="K24" s="263">
        <v>10</v>
      </c>
      <c r="L24" s="268">
        <f>J24*K24</f>
        <v>10</v>
      </c>
    </row>
    <row r="25" spans="2:12" x14ac:dyDescent="0.3">
      <c r="B25" s="198">
        <v>19</v>
      </c>
      <c r="C25" s="206"/>
      <c r="D25" s="207"/>
      <c r="E25" s="208"/>
      <c r="F25" s="208"/>
      <c r="G25" s="269"/>
      <c r="H25" s="270"/>
      <c r="I25" s="207"/>
      <c r="J25" s="207"/>
      <c r="K25" s="207"/>
      <c r="L25" s="269"/>
    </row>
    <row r="26" spans="2:12" ht="28.8" x14ac:dyDescent="0.3">
      <c r="B26" s="198">
        <v>20</v>
      </c>
      <c r="C26" s="240" t="s">
        <v>25</v>
      </c>
      <c r="D26" s="258"/>
      <c r="E26" s="237"/>
      <c r="F26" s="238"/>
      <c r="G26" s="239">
        <f>SUM(G24:G25)</f>
        <v>1050</v>
      </c>
      <c r="H26" s="240" t="s">
        <v>26</v>
      </c>
      <c r="I26" s="241"/>
      <c r="J26" s="242"/>
      <c r="K26" s="242"/>
      <c r="L26" s="239">
        <f>SUM(L23:L25)</f>
        <v>10</v>
      </c>
    </row>
    <row r="27" spans="2:12" ht="28.8" x14ac:dyDescent="0.3">
      <c r="B27" s="198">
        <v>21</v>
      </c>
      <c r="C27" s="271" t="s">
        <v>27</v>
      </c>
      <c r="D27" s="272"/>
      <c r="E27" s="272"/>
      <c r="F27" s="272"/>
      <c r="G27" s="273">
        <f>G13+G22+G26</f>
        <v>13175</v>
      </c>
      <c r="H27" s="271" t="s">
        <v>28</v>
      </c>
      <c r="I27" s="272"/>
      <c r="J27" s="272"/>
      <c r="K27" s="272"/>
      <c r="L27" s="273">
        <f>L13+L22+L26</f>
        <v>5906.42</v>
      </c>
    </row>
    <row r="28" spans="2:12" x14ac:dyDescent="0.3">
      <c r="B28" s="198">
        <v>22</v>
      </c>
      <c r="C28" s="271"/>
      <c r="D28" s="272"/>
      <c r="E28" s="272"/>
      <c r="F28" s="272"/>
      <c r="G28" s="273"/>
      <c r="H28" s="271" t="s">
        <v>29</v>
      </c>
      <c r="I28" s="274">
        <v>0.05</v>
      </c>
      <c r="J28" s="272"/>
      <c r="K28" s="272"/>
      <c r="L28" s="273">
        <f>L27*I28</f>
        <v>295.32100000000003</v>
      </c>
    </row>
    <row r="29" spans="2:12" ht="28.8" x14ac:dyDescent="0.3">
      <c r="B29" s="198">
        <v>23</v>
      </c>
      <c r="C29" s="271"/>
      <c r="D29" s="272"/>
      <c r="E29" s="272"/>
      <c r="F29" s="272"/>
      <c r="G29" s="273"/>
      <c r="H29" s="271" t="s">
        <v>30</v>
      </c>
      <c r="I29" s="272"/>
      <c r="J29" s="272"/>
      <c r="K29" s="272"/>
      <c r="L29" s="273">
        <f>L27+L28</f>
        <v>6201.741</v>
      </c>
    </row>
    <row r="30" spans="2:12" x14ac:dyDescent="0.3">
      <c r="B30" s="198">
        <v>24</v>
      </c>
      <c r="C30" s="271" t="s">
        <v>31</v>
      </c>
      <c r="D30" s="272"/>
      <c r="E30" s="272"/>
      <c r="F30" s="272"/>
      <c r="G30" s="273">
        <f>G27</f>
        <v>13175</v>
      </c>
      <c r="H30" s="271" t="s">
        <v>32</v>
      </c>
      <c r="I30" s="272"/>
      <c r="J30" s="272"/>
      <c r="K30" s="272"/>
      <c r="L30" s="273">
        <f>G30+L29</f>
        <v>19376.741000000002</v>
      </c>
    </row>
    <row r="31" spans="2:12" x14ac:dyDescent="0.3">
      <c r="B31" s="198">
        <v>25</v>
      </c>
      <c r="C31" s="271"/>
      <c r="D31" s="272"/>
      <c r="E31" s="272"/>
      <c r="F31" s="275"/>
      <c r="G31" s="273"/>
      <c r="H31" s="271" t="s">
        <v>33</v>
      </c>
      <c r="I31" s="272"/>
      <c r="J31" s="272"/>
      <c r="K31" s="272"/>
      <c r="L31" s="273">
        <f>L32/6</f>
        <v>3875.3482000000004</v>
      </c>
    </row>
    <row r="32" spans="2:12" x14ac:dyDescent="0.3">
      <c r="B32" s="198">
        <v>26</v>
      </c>
      <c r="C32" s="271"/>
      <c r="D32" s="272"/>
      <c r="E32" s="272"/>
      <c r="F32" s="272"/>
      <c r="G32" s="273"/>
      <c r="H32" s="271" t="s">
        <v>34</v>
      </c>
      <c r="I32" s="272"/>
      <c r="J32" s="272"/>
      <c r="K32" s="272"/>
      <c r="L32" s="273">
        <f>L30*1.2</f>
        <v>23252.089200000002</v>
      </c>
    </row>
    <row r="33" spans="2:12" ht="15.6" x14ac:dyDescent="0.3">
      <c r="B33" s="190"/>
      <c r="C33" s="191"/>
      <c r="D33" s="192"/>
      <c r="E33" s="192"/>
      <c r="F33" s="193"/>
      <c r="G33" s="194"/>
      <c r="H33" s="88"/>
      <c r="I33" s="195"/>
      <c r="J33" s="195"/>
      <c r="K33" s="195"/>
      <c r="L33" s="196"/>
    </row>
    <row r="35" spans="2:12" x14ac:dyDescent="0.3">
      <c r="B35" s="197"/>
      <c r="C35" s="197" t="s">
        <v>117</v>
      </c>
      <c r="D35" s="197"/>
      <c r="E35" s="197"/>
      <c r="F35" s="197"/>
      <c r="G35" s="197"/>
      <c r="H35" s="79"/>
      <c r="I35" s="79"/>
      <c r="J35" s="80"/>
      <c r="K35" s="80"/>
      <c r="L35" s="82"/>
    </row>
    <row r="37" spans="2:12" x14ac:dyDescent="0.3">
      <c r="H37" s="79"/>
      <c r="I37" s="79"/>
      <c r="J37" s="80"/>
      <c r="K37" s="80"/>
      <c r="L37" s="82"/>
    </row>
  </sheetData>
  <protectedRanges>
    <protectedRange sqref="K12" name="Range1_4_1_1_1"/>
  </protectedRanges>
  <mergeCells count="1">
    <mergeCell ref="B3:L3"/>
  </mergeCells>
  <hyperlinks>
    <hyperlink ref="C2" location="Загальна!A1" display="зведена таблиця" xr:uid="{50B5EF31-ECAD-460E-8000-778D938AF94E}"/>
  </hyperlinks>
  <pageMargins left="0.7" right="0.7" top="0.75" bottom="0.75" header="0.3" footer="0.3"/>
  <pageSetup paperSize="9" scale="28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Загальна</vt:lpstr>
      <vt:lpstr>Київ А.Вербицького</vt:lpstr>
      <vt:lpstr>Київ Спортивна 1 А</vt:lpstr>
      <vt:lpstr>Київ Європейського Союзу 47</vt:lpstr>
      <vt:lpstr>Київ Мішуги 4</vt:lpstr>
      <vt:lpstr>Дніпро вул. Нижньодніпровська</vt:lpstr>
      <vt:lpstr>Харків Героїв Харькова 274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TSYHANOK VADYM</dc:creator>
  <cp:lastModifiedBy>Horidko Kostiantyn</cp:lastModifiedBy>
  <cp:lastPrinted>2026-07-27T10:53:37Z</cp:lastPrinted>
  <dcterms:created xsi:type="dcterms:W3CDTF">2026-07-15T07:07:25Z</dcterms:created>
  <dcterms:modified xsi:type="dcterms:W3CDTF">2026-07-29T11:23:37Z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