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tsyhanok\AppData\Local\Microsoft\Windows\INetCache\Content.Outlook\YWIJBIN6\"/>
    </mc:Choice>
  </mc:AlternateContent>
  <xr:revisionPtr revIDLastSave="0" documentId="13_ncr:1_{39DA0E4E-D919-4402-A75B-06AD5E12E72F}" xr6:coauthVersionLast="47" xr6:coauthVersionMax="47" xr10:uidLastSave="{00000000-0000-0000-0000-000000000000}"/>
  <bookViews>
    <workbookView xWindow="-108" yWindow="-108" windowWidth="23256" windowHeight="12456" xr2:uid="{574A4D39-1EB5-412D-968F-D69C8C856FE0}"/>
  </bookViews>
  <sheets>
    <sheet name="Харків Героїв Харькова 27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" i="1" l="1"/>
  <c r="L24" i="1" s="1"/>
  <c r="G23" i="1"/>
  <c r="G24" i="1" s="1"/>
  <c r="G20" i="1"/>
  <c r="G19" i="1"/>
  <c r="G18" i="1"/>
  <c r="L16" i="1"/>
  <c r="L15" i="1"/>
  <c r="E15" i="1"/>
  <c r="G15" i="1" s="1"/>
  <c r="L14" i="1"/>
  <c r="G14" i="1"/>
  <c r="L10" i="1"/>
  <c r="G10" i="1"/>
  <c r="L9" i="1"/>
  <c r="G9" i="1"/>
  <c r="G12" i="1" s="1"/>
  <c r="L8" i="1"/>
  <c r="L12" i="1" s="1"/>
  <c r="G7" i="1"/>
  <c r="G6" i="1"/>
  <c r="G21" i="1" l="1"/>
  <c r="G25" i="1"/>
  <c r="G28" i="1" s="1"/>
  <c r="J17" i="1"/>
  <c r="L17" i="1" s="1"/>
  <c r="L21" i="1" s="1"/>
  <c r="L25" i="1" s="1"/>
  <c r="L26" i="1" l="1"/>
  <c r="L27" i="1" s="1"/>
  <c r="L28" i="1" s="1"/>
  <c r="L30" i="1" s="1"/>
  <c r="L29" i="1" s="1"/>
</calcChain>
</file>

<file path=xl/sharedStrings.xml><?xml version="1.0" encoding="utf-8"?>
<sst xmlns="http://schemas.openxmlformats.org/spreadsheetml/2006/main" count="65" uniqueCount="53">
  <si>
    <t>№ з/п</t>
  </si>
  <si>
    <t>Найменування робіт</t>
  </si>
  <si>
    <t>Од. вим.</t>
  </si>
  <si>
    <t>Об"єм на одиницю виміру</t>
  </si>
  <si>
    <t>Ціна за одиницю виміру (без ПДВ), грн.</t>
  </si>
  <si>
    <t>Вартість всього (без ПДВ), грн.</t>
  </si>
  <si>
    <t>Найменування матеріалів</t>
  </si>
  <si>
    <t>Один.          вим.</t>
  </si>
  <si>
    <t>Кількість  матеріалів на Об'єм робіт</t>
  </si>
  <si>
    <t>Ціна за одиницю виміру  (без ПДВ), грн.</t>
  </si>
  <si>
    <t>Вартість  всього (без ПДВ), грн.</t>
  </si>
  <si>
    <t>Демонтаж обладнання</t>
  </si>
  <si>
    <t>Відключення від мережі/від мережі (220V) столу, бренд-зони, стелажів з урахуванням ізоляції</t>
  </si>
  <si>
    <t>шт.</t>
  </si>
  <si>
    <t>Стретс 17мік*50см вага нетто 2,346 (+/-2%)кг макс. Довж палетування 600м.п</t>
  </si>
  <si>
    <t>шт</t>
  </si>
  <si>
    <t>Демонтаж настінних панелей ширина 600/1200 висота 2200</t>
  </si>
  <si>
    <t>Гофрокартон 2-х шаровий v2 1,05х10 м 10,5 кв.м</t>
  </si>
  <si>
    <t>рул</t>
  </si>
  <si>
    <t>Пакування меблів (панелі,столи,шафи,сейф іт.д.)</t>
  </si>
  <si>
    <t>Клейка стрічка 45 мм 200 м 40 мкм</t>
  </si>
  <si>
    <t>ІТОГО  ВАРТІСТЬ ДЕМОНТАЖНИХ РОБІТ, грн. (без ПДВ):</t>
  </si>
  <si>
    <t>ІТОГО  ВАРТІСТЬ МАТЕРІАЛІВ, грн.      (без ПДВ):</t>
  </si>
  <si>
    <t>Монтажні роботи</t>
  </si>
  <si>
    <t xml:space="preserve">Шпаклювання існуючих перегородок і стін, (грунтування, шпаклювання фініш) </t>
  </si>
  <si>
    <t>м2</t>
  </si>
  <si>
    <t>Шпаклівка Sniezka ACRYL-PUTZ FS20 1,5 кг</t>
  </si>
  <si>
    <t xml:space="preserve">Фарбування  стін  пiдготовлених пiд фарбування за 2 рази (знепилення, фарбування) </t>
  </si>
  <si>
    <t>Краска акрилатная водоэмульсионная Aura® Luxpro 7  2,5 л RAL 9010</t>
  </si>
  <si>
    <t>Краска интерьерная акрилатная Aura® Luxpro Silkematt шелковистый мат RAL 3020 2,25 л</t>
  </si>
  <si>
    <t>л</t>
  </si>
  <si>
    <t>Монтаж ТВ (32-60 дюймір) на кронштейни до стіни</t>
  </si>
  <si>
    <t>Монтаж настінних панелей ширина 600/1200 висота 2200</t>
  </si>
  <si>
    <t>Підключення до мережі/від мережі (220V) столу, бренд-зони, стелажів з урахуванням ізоляції</t>
  </si>
  <si>
    <t>посл</t>
  </si>
  <si>
    <t>ІТОГО  ВАРТІСТЬ ПАКУВАЛЬНИХ РОБІТ  грн. (без ПДВ):</t>
  </si>
  <si>
    <t>Інші роботи</t>
  </si>
  <si>
    <t xml:space="preserve">Навантаження/розвантаження (послуги вантажників) </t>
  </si>
  <si>
    <t>чол./год.</t>
  </si>
  <si>
    <t>Мішок господарський 55х83 (40 г)</t>
  </si>
  <si>
    <t>ІТОГО  ВАРТІСТЬ інші роботи грн (без ПДВ)</t>
  </si>
  <si>
    <t>ІТОГО  ВАРТІСТЬ МАТЕРІАЛІВ "Інші роботи", грн.( без ПДВ):</t>
  </si>
  <si>
    <t>ВСЬОГО ВАРТІСТЬ РОБІТ, грн.( без ПДВ):</t>
  </si>
  <si>
    <t>ВСЬОГО ВАРТІСТЬ МАТЕРІАЛІВ, грн. (без ПДВ):</t>
  </si>
  <si>
    <t>Вартість доставлення матеріалів</t>
  </si>
  <si>
    <t>ВСЬОГО вартість матеріалів, грн.  (без ПДВ)</t>
  </si>
  <si>
    <t>ВСЬОГО вартість робіт, грн.( без ПДВ)</t>
  </si>
  <si>
    <t>ВСЬОГО ПО Кошторису  без ПДВ, ГРН.:</t>
  </si>
  <si>
    <t xml:space="preserve"> ПДВ, ГРН.:</t>
  </si>
  <si>
    <t>ВСЬОГО ПО Кошторису  з ПДВ, ГРН.:</t>
  </si>
  <si>
    <r>
      <t>Демонтаж ТВ (32-60 дюймір) на кронштейнах зі стіни</t>
    </r>
    <r>
      <rPr>
        <sz val="11"/>
        <color rgb="FFFF0000"/>
        <rFont val="Calibri"/>
        <family val="2"/>
        <charset val="204"/>
      </rPr>
      <t xml:space="preserve"> (без демонтажу кронштейну)</t>
    </r>
  </si>
  <si>
    <t>СТ 17/1 Глибокопроникаюча грунтовка</t>
  </si>
  <si>
    <t>Дефектний акт м.Харків, просп.Героїв Харкова 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</si>
</sst>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-* #,##0.00\ _₴_-;\-* #,##0.00\ _₴_-;_-* &quot;-&quot;??\ _₴_-;_-@_-"/>
  </numFmts>
  <fonts count="19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  <charset val="204"/>
    </font>
    <font>
      <u/>
      <sz val="11"/>
      <color indexed="30"/>
      <name val="Calibri"/>
      <family val="2"/>
      <charset val="204"/>
    </font>
    <font>
      <u/>
      <sz val="14"/>
      <color indexed="30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04"/>
    </font>
    <font>
      <i/>
      <sz val="11"/>
      <color rgb="FF7F7F7F"/>
      <name val="Aptos Narrow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6" fillId="0" borderId="0"/>
    <xf numFmtId="0" fontId="9" fillId="0" borderId="0">
      <protection locked="0"/>
    </xf>
    <xf numFmtId="0" fontId="9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4" fillId="0" borderId="0" xfId="3" applyFont="1" applyAlignment="1" applyProtection="1">
      <alignment vertical="center"/>
    </xf>
    <xf numFmtId="0" fontId="13" fillId="0" borderId="0" xfId="4" applyFont="1" applyAlignment="1">
      <alignment horizontal="center" vertical="center"/>
    </xf>
    <xf numFmtId="0" fontId="13" fillId="2" borderId="1" xfId="4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/>
    </xf>
    <xf numFmtId="4" fontId="13" fillId="2" borderId="1" xfId="4" applyNumberFormat="1" applyFont="1" applyFill="1" applyBorder="1" applyAlignment="1">
      <alignment horizontal="center" vertical="center" wrapText="1"/>
    </xf>
    <xf numFmtId="43" fontId="13" fillId="2" borderId="1" xfId="1" applyFont="1" applyFill="1" applyBorder="1" applyAlignment="1">
      <alignment horizontal="center" vertical="center" wrapText="1"/>
    </xf>
    <xf numFmtId="1" fontId="2" fillId="0" borderId="1" xfId="4" applyNumberFormat="1" applyFont="1" applyBorder="1" applyAlignment="1">
      <alignment horizontal="center" vertical="center"/>
    </xf>
    <xf numFmtId="0" fontId="14" fillId="3" borderId="1" xfId="4" applyFont="1" applyFill="1" applyBorder="1" applyAlignment="1">
      <alignment horizontal="center" vertical="center" wrapText="1"/>
    </xf>
    <xf numFmtId="0" fontId="13" fillId="3" borderId="1" xfId="4" applyFont="1" applyFill="1" applyBorder="1" applyAlignment="1">
      <alignment horizontal="center" vertical="center" wrapText="1"/>
    </xf>
    <xf numFmtId="2" fontId="13" fillId="0" borderId="1" xfId="4" applyNumberFormat="1" applyFont="1" applyBorder="1" applyAlignment="1">
      <alignment horizontal="center" vertical="center" wrapText="1"/>
    </xf>
    <xf numFmtId="4" fontId="13" fillId="3" borderId="1" xfId="4" applyNumberFormat="1" applyFont="1" applyFill="1" applyBorder="1" applyAlignment="1">
      <alignment horizontal="center" vertical="center"/>
    </xf>
    <xf numFmtId="43" fontId="13" fillId="0" borderId="1" xfId="1" applyFont="1" applyFill="1" applyBorder="1" applyAlignment="1">
      <alignment vertical="center"/>
    </xf>
    <xf numFmtId="0" fontId="13" fillId="3" borderId="1" xfId="4" applyFont="1" applyFill="1" applyBorder="1" applyAlignment="1">
      <alignment horizontal="left" vertical="center" wrapText="1"/>
    </xf>
    <xf numFmtId="43" fontId="13" fillId="3" borderId="1" xfId="1" applyFont="1" applyFill="1" applyBorder="1" applyAlignment="1">
      <alignment horizontal="left" vertical="center"/>
    </xf>
    <xf numFmtId="0" fontId="15" fillId="3" borderId="1" xfId="4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4" applyNumberFormat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right" vertical="center"/>
    </xf>
    <xf numFmtId="0" fontId="13" fillId="3" borderId="2" xfId="4" applyFont="1" applyFill="1" applyBorder="1" applyAlignment="1">
      <alignment horizontal="center" vertical="center" wrapText="1"/>
    </xf>
    <xf numFmtId="4" fontId="13" fillId="3" borderId="2" xfId="4" applyNumberFormat="1" applyFont="1" applyFill="1" applyBorder="1" applyAlignment="1">
      <alignment horizontal="center" vertical="center"/>
    </xf>
    <xf numFmtId="43" fontId="13" fillId="3" borderId="2" xfId="1" applyFont="1" applyFill="1" applyBorder="1" applyAlignment="1">
      <alignment horizontal="right" vertical="center"/>
    </xf>
    <xf numFmtId="0" fontId="7" fillId="3" borderId="1" xfId="5" applyFont="1" applyFill="1" applyBorder="1" applyAlignment="1">
      <alignment horizontal="left" vertical="center" wrapText="1"/>
    </xf>
    <xf numFmtId="2" fontId="7" fillId="3" borderId="1" xfId="6" applyNumberFormat="1" applyFont="1" applyFill="1" applyBorder="1" applyAlignment="1">
      <alignment horizontal="center" vertical="center" wrapText="1"/>
    </xf>
    <xf numFmtId="0" fontId="7" fillId="3" borderId="1" xfId="5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left" vertical="center" wrapText="1"/>
    </xf>
    <xf numFmtId="0" fontId="15" fillId="3" borderId="2" xfId="4" applyFont="1" applyFill="1" applyBorder="1" applyAlignment="1">
      <alignment horizontal="center" vertical="center"/>
    </xf>
    <xf numFmtId="2" fontId="15" fillId="0" borderId="2" xfId="4" applyNumberFormat="1" applyFont="1" applyBorder="1" applyAlignment="1">
      <alignment horizontal="center" vertical="center"/>
    </xf>
    <xf numFmtId="43" fontId="15" fillId="0" borderId="2" xfId="1" applyFont="1" applyFill="1" applyBorder="1" applyAlignment="1">
      <alignment horizontal="right" vertical="center"/>
    </xf>
    <xf numFmtId="0" fontId="2" fillId="3" borderId="1" xfId="5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2" fontId="15" fillId="3" borderId="1" xfId="2" applyNumberFormat="1" applyFont="1" applyFill="1" applyBorder="1" applyAlignment="1">
      <alignment horizontal="center" vertical="center" wrapText="1"/>
    </xf>
    <xf numFmtId="0" fontId="15" fillId="3" borderId="1" xfId="5" applyFont="1" applyFill="1" applyBorder="1" applyAlignment="1">
      <alignment horizontal="left" vertical="center" wrapText="1"/>
    </xf>
    <xf numFmtId="0" fontId="15" fillId="3" borderId="1" xfId="5" applyFont="1" applyFill="1" applyBorder="1" applyAlignment="1">
      <alignment horizontal="center" vertical="center" wrapText="1"/>
    </xf>
    <xf numFmtId="49" fontId="2" fillId="3" borderId="1" xfId="4" applyNumberFormat="1" applyFont="1" applyFill="1" applyBorder="1" applyAlignment="1" applyProtection="1">
      <alignment horizontal="left" vertical="center" wrapText="1"/>
      <protection locked="0"/>
    </xf>
    <xf numFmtId="49" fontId="2" fillId="3" borderId="1" xfId="4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4" applyNumberFormat="1" applyFont="1" applyBorder="1" applyAlignment="1">
      <alignment horizontal="center" vertical="center"/>
    </xf>
    <xf numFmtId="4" fontId="2" fillId="3" borderId="1" xfId="4" applyNumberFormat="1" applyFont="1" applyFill="1" applyBorder="1" applyAlignment="1">
      <alignment horizontal="center" vertical="center"/>
    </xf>
    <xf numFmtId="0" fontId="2" fillId="0" borderId="1" xfId="4" applyFont="1" applyBorder="1" applyAlignment="1">
      <alignment horizontal="left" vertical="center" wrapText="1"/>
    </xf>
    <xf numFmtId="49" fontId="2" fillId="4" borderId="1" xfId="4" applyNumberFormat="1" applyFont="1" applyFill="1" applyBorder="1" applyAlignment="1" applyProtection="1">
      <alignment horizontal="center" vertical="center" wrapText="1"/>
      <protection locked="0"/>
    </xf>
    <xf numFmtId="43" fontId="2" fillId="3" borderId="1" xfId="1" applyFont="1" applyFill="1" applyBorder="1" applyAlignment="1">
      <alignment horizontal="right" vertical="center"/>
    </xf>
    <xf numFmtId="0" fontId="13" fillId="2" borderId="3" xfId="7" applyFont="1" applyFill="1" applyBorder="1" applyAlignment="1" applyProtection="1">
      <alignment horizontal="left" vertical="center" wrapText="1"/>
    </xf>
    <xf numFmtId="0" fontId="13" fillId="2" borderId="3" xfId="8" applyFont="1" applyFill="1" applyBorder="1" applyAlignment="1">
      <alignment horizontal="center" vertical="center" wrapText="1"/>
    </xf>
    <xf numFmtId="4" fontId="13" fillId="2" borderId="1" xfId="4" applyNumberFormat="1" applyFont="1" applyFill="1" applyBorder="1" applyAlignment="1">
      <alignment horizontal="center" vertical="center"/>
    </xf>
    <xf numFmtId="43" fontId="13" fillId="2" borderId="1" xfId="1" applyFont="1" applyFill="1" applyBorder="1" applyAlignment="1">
      <alignment horizontal="right" vertical="center"/>
    </xf>
    <xf numFmtId="0" fontId="13" fillId="2" borderId="1" xfId="7" applyFont="1" applyFill="1" applyBorder="1" applyAlignment="1" applyProtection="1">
      <alignment horizontal="left" vertical="center" wrapText="1"/>
    </xf>
    <xf numFmtId="49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4" applyNumberFormat="1" applyFont="1" applyFill="1" applyBorder="1" applyAlignment="1">
      <alignment horizontal="center" vertical="center"/>
    </xf>
    <xf numFmtId="49" fontId="13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Border="1" applyAlignment="1">
      <alignment horizontal="center" vertical="center"/>
    </xf>
    <xf numFmtId="0" fontId="16" fillId="3" borderId="1" xfId="3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43" fontId="9" fillId="3" borderId="1" xfId="1" applyFont="1" applyFill="1" applyBorder="1" applyAlignment="1">
      <alignment horizontal="right" vertical="center"/>
    </xf>
    <xf numFmtId="2" fontId="2" fillId="3" borderId="1" xfId="6" applyNumberFormat="1" applyFont="1" applyFill="1" applyBorder="1" applyAlignment="1">
      <alignment horizontal="center" vertical="center" wrapText="1"/>
    </xf>
    <xf numFmtId="49" fontId="2" fillId="0" borderId="1" xfId="4" applyNumberFormat="1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9" fontId="2" fillId="0" borderId="1" xfId="4" applyNumberFormat="1" applyFont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left" vertical="center"/>
    </xf>
    <xf numFmtId="164" fontId="15" fillId="3" borderId="1" xfId="0" applyNumberFormat="1" applyFont="1" applyFill="1" applyBorder="1" applyAlignment="1">
      <alignment horizontal="center" vertical="center"/>
    </xf>
    <xf numFmtId="4" fontId="2" fillId="3" borderId="1" xfId="4" applyNumberFormat="1" applyFont="1" applyFill="1" applyBorder="1" applyAlignment="1">
      <alignment horizontal="right" vertical="center" wrapText="1"/>
    </xf>
    <xf numFmtId="0" fontId="13" fillId="2" borderId="1" xfId="8" applyFont="1" applyFill="1" applyBorder="1" applyAlignment="1">
      <alignment horizontal="center" vertical="center" wrapText="1"/>
    </xf>
    <xf numFmtId="0" fontId="13" fillId="3" borderId="1" xfId="7" applyFont="1" applyFill="1" applyBorder="1" applyAlignment="1" applyProtection="1">
      <alignment horizontal="center" vertical="center" wrapText="1"/>
    </xf>
    <xf numFmtId="0" fontId="13" fillId="3" borderId="1" xfId="8" applyFont="1" applyFill="1" applyBorder="1" applyAlignment="1">
      <alignment horizontal="center" vertical="center" wrapText="1"/>
    </xf>
    <xf numFmtId="43" fontId="13" fillId="3" borderId="1" xfId="1" applyFont="1" applyFill="1" applyBorder="1" applyAlignment="1">
      <alignment horizontal="right" vertical="center"/>
    </xf>
    <xf numFmtId="0" fontId="13" fillId="3" borderId="1" xfId="7" applyFont="1" applyFill="1" applyBorder="1" applyAlignment="1" applyProtection="1">
      <alignment horizontal="left" vertical="center" wrapText="1"/>
    </xf>
    <xf numFmtId="164" fontId="15" fillId="3" borderId="1" xfId="4" applyNumberFormat="1" applyFont="1" applyFill="1" applyBorder="1" applyAlignment="1">
      <alignment horizontal="center" vertical="center"/>
    </xf>
    <xf numFmtId="43" fontId="15" fillId="0" borderId="1" xfId="1" applyFont="1" applyFill="1" applyBorder="1" applyAlignment="1">
      <alignment horizontal="right" vertical="center"/>
    </xf>
    <xf numFmtId="49" fontId="15" fillId="0" borderId="1" xfId="4" applyNumberFormat="1" applyFont="1" applyBorder="1" applyAlignment="1" applyProtection="1">
      <alignment horizontal="left" vertical="center" wrapText="1"/>
      <protection locked="0"/>
    </xf>
    <xf numFmtId="49" fontId="15" fillId="0" borderId="1" xfId="4" applyNumberFormat="1" applyFont="1" applyBorder="1" applyAlignment="1" applyProtection="1">
      <alignment horizontal="center" vertical="center"/>
      <protection locked="0"/>
    </xf>
    <xf numFmtId="164" fontId="15" fillId="0" borderId="1" xfId="4" applyNumberFormat="1" applyFont="1" applyBorder="1" applyAlignment="1">
      <alignment horizontal="center" vertical="center"/>
    </xf>
    <xf numFmtId="43" fontId="15" fillId="3" borderId="1" xfId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right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7" fillId="0" borderId="0" xfId="4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8" fillId="0" borderId="0" xfId="4" applyNumberFormat="1" applyFont="1" applyAlignment="1">
      <alignment horizontal="left" vertical="center"/>
    </xf>
    <xf numFmtId="43" fontId="18" fillId="0" borderId="0" xfId="1" applyFont="1" applyFill="1" applyAlignment="1">
      <alignment vertical="center"/>
    </xf>
    <xf numFmtId="0" fontId="18" fillId="0" borderId="0" xfId="4" applyFont="1" applyAlignment="1">
      <alignment horizontal="center" vertical="center" wrapText="1"/>
    </xf>
    <xf numFmtId="0" fontId="17" fillId="0" borderId="0" xfId="4" applyFont="1" applyAlignment="1">
      <alignment horizontal="left" vertical="center"/>
    </xf>
    <xf numFmtId="43" fontId="17" fillId="0" borderId="0" xfId="1" applyFont="1" applyAlignment="1">
      <alignment horizontal="left" vertical="center"/>
    </xf>
    <xf numFmtId="0" fontId="12" fillId="0" borderId="0" xfId="4" applyFont="1" applyAlignment="1">
      <alignment horizontal="center" vertical="center"/>
    </xf>
  </cellXfs>
  <cellStyles count="9">
    <cellStyle name="Normal 2" xfId="8" xr:uid="{F9C640C8-C839-4A45-89D6-8E1680921E69}"/>
    <cellStyle name="Normal 2 2 2" xfId="7" xr:uid="{D8B11A1C-DECB-44C5-BC78-653F6CF1CE43}"/>
    <cellStyle name="Гіперпосилання" xfId="3" builtinId="8"/>
    <cellStyle name="Звичайний" xfId="0" builtinId="0"/>
    <cellStyle name="Обычный 2 2" xfId="4" xr:uid="{B6A5CB66-D280-4262-B3D0-8357FF00FDC3}"/>
    <cellStyle name="Обычный 4 2" xfId="6" xr:uid="{5699FE6F-FBB6-450A-9DDF-8E8571D34699}"/>
    <cellStyle name="Обычный 5" xfId="5" xr:uid="{D4240F48-85B1-4B5F-9606-F19B6B4183C4}"/>
    <cellStyle name="Текст пояснення" xfId="2" builtinId="53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7903-CCEF-4D5F-85FC-DB2E813BCEDB}">
  <sheetPr>
    <pageSetUpPr fitToPage="1"/>
  </sheetPr>
  <dimension ref="B1:L35"/>
  <sheetViews>
    <sheetView showGridLines="0" tabSelected="1" zoomScale="90" zoomScaleNormal="90" workbookViewId="0">
      <selection activeCell="O7" sqref="O7"/>
    </sheetView>
  </sheetViews>
  <sheetFormatPr defaultColWidth="8.88671875" defaultRowHeight="14.4"/>
  <cols>
    <col min="1" max="1" width="8.88671875" style="1"/>
    <col min="2" max="2" width="4.109375" style="1" bestFit="1" customWidth="1"/>
    <col min="3" max="3" width="55.5546875" style="1" customWidth="1"/>
    <col min="4" max="4" width="9.88671875" style="1" bestFit="1" customWidth="1"/>
    <col min="5" max="5" width="10" style="1" customWidth="1"/>
    <col min="6" max="6" width="11.44140625" style="1" customWidth="1"/>
    <col min="7" max="7" width="11.33203125" style="1" customWidth="1"/>
    <col min="8" max="8" width="42.6640625" style="1" customWidth="1"/>
    <col min="9" max="9" width="7" style="1" bestFit="1" customWidth="1"/>
    <col min="10" max="10" width="11.44140625" style="1" customWidth="1"/>
    <col min="11" max="11" width="12.88671875" style="1" customWidth="1"/>
    <col min="12" max="12" width="11.5546875" style="1" customWidth="1"/>
    <col min="13" max="16384" width="8.88671875" style="1"/>
  </cols>
  <sheetData>
    <row r="1" spans="2:12" ht="18">
      <c r="C1" s="2"/>
    </row>
    <row r="2" spans="2:12" ht="18">
      <c r="B2" s="91" t="s">
        <v>52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2:12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57.6">
      <c r="B4" s="4" t="s">
        <v>0</v>
      </c>
      <c r="C4" s="5" t="s">
        <v>1</v>
      </c>
      <c r="D4" s="4" t="s">
        <v>2</v>
      </c>
      <c r="E4" s="6" t="s">
        <v>3</v>
      </c>
      <c r="F4" s="6" t="s">
        <v>4</v>
      </c>
      <c r="G4" s="7" t="s">
        <v>5</v>
      </c>
      <c r="H4" s="4" t="s">
        <v>6</v>
      </c>
      <c r="I4" s="4" t="s">
        <v>7</v>
      </c>
      <c r="J4" s="6" t="s">
        <v>8</v>
      </c>
      <c r="K4" s="6" t="s">
        <v>9</v>
      </c>
      <c r="L4" s="7" t="s">
        <v>10</v>
      </c>
    </row>
    <row r="5" spans="2:12">
      <c r="B5" s="8">
        <v>1</v>
      </c>
      <c r="C5" s="9" t="s">
        <v>11</v>
      </c>
      <c r="D5" s="10"/>
      <c r="E5" s="11"/>
      <c r="F5" s="12"/>
      <c r="G5" s="13"/>
      <c r="H5" s="14"/>
      <c r="I5" s="10"/>
      <c r="J5" s="12"/>
      <c r="K5" s="12"/>
      <c r="L5" s="15"/>
    </row>
    <row r="6" spans="2:12" ht="28.8">
      <c r="B6" s="8">
        <v>2</v>
      </c>
      <c r="C6" s="16" t="s">
        <v>12</v>
      </c>
      <c r="D6" s="17" t="s">
        <v>13</v>
      </c>
      <c r="E6" s="18">
        <v>7</v>
      </c>
      <c r="F6" s="19">
        <v>50</v>
      </c>
      <c r="G6" s="20">
        <f>E6*F6</f>
        <v>350</v>
      </c>
      <c r="H6" s="14"/>
      <c r="I6" s="21"/>
      <c r="J6" s="22"/>
      <c r="K6" s="22"/>
      <c r="L6" s="23"/>
    </row>
    <row r="7" spans="2:12" ht="28.8">
      <c r="B7" s="8">
        <v>3</v>
      </c>
      <c r="C7" s="24" t="s">
        <v>50</v>
      </c>
      <c r="D7" s="17" t="s">
        <v>13</v>
      </c>
      <c r="E7" s="25">
        <v>1</v>
      </c>
      <c r="F7" s="19">
        <v>150</v>
      </c>
      <c r="G7" s="20">
        <f t="shared" ref="G7" si="0">E7*F7</f>
        <v>150</v>
      </c>
      <c r="H7" s="14"/>
      <c r="I7" s="21"/>
      <c r="J7" s="22"/>
      <c r="K7" s="22"/>
      <c r="L7" s="23"/>
    </row>
    <row r="8" spans="2:12" ht="28.8">
      <c r="B8" s="8">
        <v>4</v>
      </c>
      <c r="C8" s="24"/>
      <c r="D8" s="26"/>
      <c r="E8" s="25"/>
      <c r="F8" s="19"/>
      <c r="G8" s="20"/>
      <c r="H8" s="27" t="s">
        <v>14</v>
      </c>
      <c r="I8" s="28" t="s">
        <v>15</v>
      </c>
      <c r="J8" s="29">
        <v>2</v>
      </c>
      <c r="K8" s="29">
        <v>510</v>
      </c>
      <c r="L8" s="30">
        <f>J8*K8</f>
        <v>1020</v>
      </c>
    </row>
    <row r="9" spans="2:12" ht="28.8">
      <c r="B9" s="8">
        <v>5</v>
      </c>
      <c r="C9" s="31" t="s">
        <v>16</v>
      </c>
      <c r="D9" s="32" t="s">
        <v>13</v>
      </c>
      <c r="E9" s="33">
        <v>9</v>
      </c>
      <c r="F9" s="19">
        <v>200</v>
      </c>
      <c r="G9" s="20">
        <f t="shared" ref="G9" si="1">E9*F9</f>
        <v>1800</v>
      </c>
      <c r="H9" s="27" t="s">
        <v>17</v>
      </c>
      <c r="I9" s="34" t="s">
        <v>18</v>
      </c>
      <c r="J9" s="35">
        <v>2</v>
      </c>
      <c r="K9" s="34">
        <v>220</v>
      </c>
      <c r="L9" s="30">
        <f>J9*K9</f>
        <v>440</v>
      </c>
    </row>
    <row r="10" spans="2:12">
      <c r="B10" s="8">
        <v>6</v>
      </c>
      <c r="C10" s="36" t="s">
        <v>19</v>
      </c>
      <c r="D10" s="37" t="s">
        <v>13</v>
      </c>
      <c r="E10" s="33">
        <v>14</v>
      </c>
      <c r="F10" s="19">
        <v>100</v>
      </c>
      <c r="G10" s="20">
        <f>E10*F10</f>
        <v>1400</v>
      </c>
      <c r="H10" s="27" t="s">
        <v>20</v>
      </c>
      <c r="I10" s="34" t="s">
        <v>15</v>
      </c>
      <c r="J10" s="35">
        <v>1</v>
      </c>
      <c r="K10" s="34">
        <v>105</v>
      </c>
      <c r="L10" s="30">
        <f>J10*K10</f>
        <v>105</v>
      </c>
    </row>
    <row r="11" spans="2:12">
      <c r="B11" s="8">
        <v>7</v>
      </c>
      <c r="C11" s="38"/>
      <c r="D11" s="39"/>
      <c r="E11" s="40"/>
      <c r="F11" s="41"/>
      <c r="G11" s="20"/>
      <c r="H11" s="42"/>
      <c r="I11" s="43"/>
      <c r="J11" s="41"/>
      <c r="K11" s="19"/>
      <c r="L11" s="44"/>
    </row>
    <row r="12" spans="2:12" ht="28.8">
      <c r="B12" s="8">
        <v>8</v>
      </c>
      <c r="C12" s="45" t="s">
        <v>21</v>
      </c>
      <c r="D12" s="46"/>
      <c r="E12" s="4"/>
      <c r="F12" s="47"/>
      <c r="G12" s="48">
        <f>SUM(G6:G11)</f>
        <v>3700</v>
      </c>
      <c r="H12" s="49" t="s">
        <v>22</v>
      </c>
      <c r="I12" s="50"/>
      <c r="J12" s="51"/>
      <c r="K12" s="51"/>
      <c r="L12" s="48">
        <f>SUM(L5:L11)</f>
        <v>1565</v>
      </c>
    </row>
    <row r="13" spans="2:12">
      <c r="B13" s="8">
        <v>9</v>
      </c>
      <c r="C13" s="52" t="s">
        <v>23</v>
      </c>
      <c r="D13" s="39"/>
      <c r="E13" s="53"/>
      <c r="F13" s="41"/>
      <c r="G13" s="20"/>
      <c r="H13" s="54"/>
      <c r="I13" s="55"/>
      <c r="J13" s="56"/>
      <c r="K13" s="56"/>
      <c r="L13" s="57"/>
    </row>
    <row r="14" spans="2:12" ht="28.8">
      <c r="B14" s="8">
        <v>10</v>
      </c>
      <c r="C14" s="31" t="s">
        <v>24</v>
      </c>
      <c r="D14" s="32" t="s">
        <v>25</v>
      </c>
      <c r="E14" s="58">
        <v>2</v>
      </c>
      <c r="F14" s="19">
        <v>200</v>
      </c>
      <c r="G14" s="20">
        <f t="shared" ref="G14:G19" si="2">F14*E14</f>
        <v>400</v>
      </c>
      <c r="H14" s="59" t="s">
        <v>26</v>
      </c>
      <c r="I14" s="60" t="s">
        <v>15</v>
      </c>
      <c r="J14" s="61">
        <v>1</v>
      </c>
      <c r="K14" s="61">
        <v>120</v>
      </c>
      <c r="L14" s="20">
        <f t="shared" ref="L14:L16" si="3">J14*K14</f>
        <v>120</v>
      </c>
    </row>
    <row r="15" spans="2:12" ht="28.8">
      <c r="B15" s="8">
        <v>11</v>
      </c>
      <c r="C15" s="31" t="s">
        <v>27</v>
      </c>
      <c r="D15" s="32" t="s">
        <v>25</v>
      </c>
      <c r="E15" s="58">
        <f>18.8+6.7</f>
        <v>25.5</v>
      </c>
      <c r="F15" s="19">
        <v>250</v>
      </c>
      <c r="G15" s="20">
        <f t="shared" si="2"/>
        <v>6375</v>
      </c>
      <c r="H15" s="59" t="s">
        <v>28</v>
      </c>
      <c r="I15" s="62" t="s">
        <v>15</v>
      </c>
      <c r="J15" s="19">
        <v>1</v>
      </c>
      <c r="K15" s="19">
        <v>895.83</v>
      </c>
      <c r="L15" s="20">
        <f t="shared" si="3"/>
        <v>895.83</v>
      </c>
    </row>
    <row r="16" spans="2:12" ht="28.8">
      <c r="B16" s="8">
        <v>12</v>
      </c>
      <c r="C16" s="31"/>
      <c r="D16" s="32"/>
      <c r="E16" s="58"/>
      <c r="F16" s="19"/>
      <c r="G16" s="20"/>
      <c r="H16" s="59" t="s">
        <v>29</v>
      </c>
      <c r="I16" s="62" t="s">
        <v>15</v>
      </c>
      <c r="J16" s="19">
        <v>2</v>
      </c>
      <c r="K16" s="63">
        <v>1536.67</v>
      </c>
      <c r="L16" s="20">
        <f t="shared" si="3"/>
        <v>3073.34</v>
      </c>
    </row>
    <row r="17" spans="2:12">
      <c r="B17" s="8">
        <v>13</v>
      </c>
      <c r="C17" s="31"/>
      <c r="D17" s="32"/>
      <c r="E17" s="58"/>
      <c r="F17" s="19"/>
      <c r="G17" s="20"/>
      <c r="H17" s="64" t="s">
        <v>51</v>
      </c>
      <c r="I17" s="65" t="s">
        <v>30</v>
      </c>
      <c r="J17" s="65">
        <f>E15*0.1</f>
        <v>2.5500000000000003</v>
      </c>
      <c r="K17" s="63">
        <v>95</v>
      </c>
      <c r="L17" s="66">
        <f t="shared" ref="L17" si="4">K17*J17</f>
        <v>242.25000000000003</v>
      </c>
    </row>
    <row r="18" spans="2:12">
      <c r="B18" s="8">
        <v>14</v>
      </c>
      <c r="C18" s="24" t="s">
        <v>31</v>
      </c>
      <c r="D18" s="17" t="s">
        <v>13</v>
      </c>
      <c r="E18" s="25">
        <v>1</v>
      </c>
      <c r="F18" s="19">
        <v>250</v>
      </c>
      <c r="G18" s="20">
        <f t="shared" si="2"/>
        <v>250</v>
      </c>
      <c r="H18" s="64"/>
      <c r="I18" s="65"/>
      <c r="J18" s="65"/>
      <c r="K18" s="63"/>
      <c r="L18" s="66"/>
    </row>
    <row r="19" spans="2:12">
      <c r="B19" s="8">
        <v>15</v>
      </c>
      <c r="C19" s="31" t="s">
        <v>32</v>
      </c>
      <c r="D19" s="32" t="s">
        <v>13</v>
      </c>
      <c r="E19" s="33">
        <v>4</v>
      </c>
      <c r="F19" s="41">
        <v>300</v>
      </c>
      <c r="G19" s="20">
        <f t="shared" si="2"/>
        <v>1200</v>
      </c>
      <c r="H19" s="54"/>
      <c r="I19" s="55"/>
      <c r="J19" s="56"/>
      <c r="K19" s="56"/>
      <c r="L19" s="57"/>
    </row>
    <row r="20" spans="2:12" ht="28.8">
      <c r="B20" s="8">
        <v>16</v>
      </c>
      <c r="C20" s="16" t="s">
        <v>33</v>
      </c>
      <c r="D20" s="17" t="s">
        <v>34</v>
      </c>
      <c r="E20" s="18">
        <v>2</v>
      </c>
      <c r="F20" s="19">
        <v>100</v>
      </c>
      <c r="G20" s="20">
        <f>E20*F20</f>
        <v>200</v>
      </c>
      <c r="H20" s="14"/>
      <c r="I20" s="21"/>
      <c r="J20" s="22"/>
      <c r="K20" s="22"/>
      <c r="L20" s="23"/>
    </row>
    <row r="21" spans="2:12" ht="28.8">
      <c r="B21" s="8">
        <v>17</v>
      </c>
      <c r="C21" s="49" t="s">
        <v>35</v>
      </c>
      <c r="D21" s="67"/>
      <c r="E21" s="4"/>
      <c r="F21" s="47"/>
      <c r="G21" s="48">
        <f>SUM(G14:G20)</f>
        <v>8425</v>
      </c>
      <c r="H21" s="49" t="s">
        <v>22</v>
      </c>
      <c r="I21" s="50"/>
      <c r="J21" s="51"/>
      <c r="K21" s="51"/>
      <c r="L21" s="48">
        <f>SUM(L14:L20)</f>
        <v>4331.42</v>
      </c>
    </row>
    <row r="22" spans="2:12">
      <c r="B22" s="8">
        <v>18</v>
      </c>
      <c r="C22" s="68" t="s">
        <v>36</v>
      </c>
      <c r="D22" s="69"/>
      <c r="E22" s="10"/>
      <c r="F22" s="12"/>
      <c r="G22" s="70"/>
      <c r="H22" s="71"/>
      <c r="I22" s="39"/>
      <c r="J22" s="41"/>
      <c r="K22" s="41"/>
      <c r="L22" s="70"/>
    </row>
    <row r="23" spans="2:12">
      <c r="B23" s="8">
        <v>19</v>
      </c>
      <c r="C23" s="36" t="s">
        <v>37</v>
      </c>
      <c r="D23" s="37" t="s">
        <v>38</v>
      </c>
      <c r="E23" s="33">
        <v>3</v>
      </c>
      <c r="F23" s="72">
        <v>350</v>
      </c>
      <c r="G23" s="73">
        <f>F23*E23</f>
        <v>1050</v>
      </c>
      <c r="H23" s="74" t="s">
        <v>39</v>
      </c>
      <c r="I23" s="75" t="s">
        <v>15</v>
      </c>
      <c r="J23" s="76">
        <v>1</v>
      </c>
      <c r="K23" s="72">
        <v>10</v>
      </c>
      <c r="L23" s="77">
        <f>J23*K23</f>
        <v>10</v>
      </c>
    </row>
    <row r="24" spans="2:12" ht="28.8">
      <c r="B24" s="8">
        <v>20</v>
      </c>
      <c r="C24" s="49" t="s">
        <v>40</v>
      </c>
      <c r="D24" s="67"/>
      <c r="E24" s="4"/>
      <c r="F24" s="47"/>
      <c r="G24" s="48">
        <f>SUM(G23:G23)</f>
        <v>1050</v>
      </c>
      <c r="H24" s="49" t="s">
        <v>41</v>
      </c>
      <c r="I24" s="50"/>
      <c r="J24" s="51"/>
      <c r="K24" s="51"/>
      <c r="L24" s="48">
        <f>SUM(L22:L23)</f>
        <v>10</v>
      </c>
    </row>
    <row r="25" spans="2:12">
      <c r="B25" s="8">
        <v>21</v>
      </c>
      <c r="C25" s="78" t="s">
        <v>42</v>
      </c>
      <c r="D25" s="79"/>
      <c r="E25" s="79"/>
      <c r="F25" s="79"/>
      <c r="G25" s="80">
        <f>G12+G21+G24</f>
        <v>13175</v>
      </c>
      <c r="H25" s="78" t="s">
        <v>43</v>
      </c>
      <c r="I25" s="79"/>
      <c r="J25" s="79"/>
      <c r="K25" s="79"/>
      <c r="L25" s="80">
        <f>L12+L21+L24</f>
        <v>5906.42</v>
      </c>
    </row>
    <row r="26" spans="2:12">
      <c r="B26" s="8">
        <v>22</v>
      </c>
      <c r="C26" s="78"/>
      <c r="D26" s="79"/>
      <c r="E26" s="79"/>
      <c r="F26" s="79"/>
      <c r="G26" s="80"/>
      <c r="H26" s="78" t="s">
        <v>44</v>
      </c>
      <c r="I26" s="81">
        <v>0.05</v>
      </c>
      <c r="J26" s="79"/>
      <c r="K26" s="79"/>
      <c r="L26" s="80">
        <f>L25*I26</f>
        <v>295.32100000000003</v>
      </c>
    </row>
    <row r="27" spans="2:12">
      <c r="B27" s="8">
        <v>23</v>
      </c>
      <c r="C27" s="78"/>
      <c r="D27" s="79"/>
      <c r="E27" s="79"/>
      <c r="F27" s="79"/>
      <c r="G27" s="80"/>
      <c r="H27" s="78" t="s">
        <v>45</v>
      </c>
      <c r="I27" s="79"/>
      <c r="J27" s="79"/>
      <c r="K27" s="79"/>
      <c r="L27" s="80">
        <f>L25+L26</f>
        <v>6201.741</v>
      </c>
    </row>
    <row r="28" spans="2:12">
      <c r="B28" s="8">
        <v>24</v>
      </c>
      <c r="C28" s="78" t="s">
        <v>46</v>
      </c>
      <c r="D28" s="79"/>
      <c r="E28" s="79"/>
      <c r="F28" s="79"/>
      <c r="G28" s="80">
        <f>G25</f>
        <v>13175</v>
      </c>
      <c r="H28" s="78" t="s">
        <v>47</v>
      </c>
      <c r="I28" s="79"/>
      <c r="J28" s="79"/>
      <c r="K28" s="79"/>
      <c r="L28" s="80">
        <f>G28+L27</f>
        <v>19376.741000000002</v>
      </c>
    </row>
    <row r="29" spans="2:12">
      <c r="B29" s="8">
        <v>25</v>
      </c>
      <c r="C29" s="78"/>
      <c r="D29" s="79"/>
      <c r="E29" s="79"/>
      <c r="F29" s="82"/>
      <c r="G29" s="80"/>
      <c r="H29" s="78" t="s">
        <v>48</v>
      </c>
      <c r="I29" s="79"/>
      <c r="J29" s="79"/>
      <c r="K29" s="79"/>
      <c r="L29" s="80">
        <f>L30/6</f>
        <v>3875.3482000000004</v>
      </c>
    </row>
    <row r="30" spans="2:12">
      <c r="B30" s="8">
        <v>26</v>
      </c>
      <c r="C30" s="78"/>
      <c r="D30" s="79"/>
      <c r="E30" s="79"/>
      <c r="F30" s="79"/>
      <c r="G30" s="80"/>
      <c r="H30" s="78" t="s">
        <v>49</v>
      </c>
      <c r="I30" s="79"/>
      <c r="J30" s="79"/>
      <c r="K30" s="79"/>
      <c r="L30" s="80">
        <f>L28*1.2</f>
        <v>23252.089200000002</v>
      </c>
    </row>
    <row r="31" spans="2:12" ht="15.6">
      <c r="B31" s="83"/>
      <c r="C31" s="84"/>
      <c r="D31" s="85"/>
      <c r="E31" s="85"/>
      <c r="F31" s="86"/>
      <c r="G31" s="87"/>
      <c r="H31" s="88"/>
      <c r="I31" s="89"/>
      <c r="J31" s="89"/>
      <c r="K31" s="89"/>
      <c r="L31" s="90"/>
    </row>
    <row r="33" customFormat="1"/>
    <row r="34" customFormat="1"/>
    <row r="35" customFormat="1"/>
  </sheetData>
  <protectedRanges>
    <protectedRange sqref="K11" name="Range1_4_1_1_1"/>
  </protectedRanges>
  <mergeCells count="1">
    <mergeCell ref="B2:L2"/>
  </mergeCells>
  <pageMargins left="0.7" right="0.7" top="0.75" bottom="0.75" header="0.3" footer="0.3"/>
  <pageSetup paperSize="9" scale="2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Харків Героїв Харькова 274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Bludov Yevhenii</dc:creator>
  <cp:lastModifiedBy>TSYHANOK VADYM</cp:lastModifiedBy>
  <dcterms:created xsi:type="dcterms:W3CDTF">2026-07-28T06:44:37Z</dcterms:created>
  <dcterms:modified xsi:type="dcterms:W3CDTF">2026-08-25T12:40:08Z</dcterms:modified>
</cp:coreProperties>
</file>