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khoridko\AppData\Local\Microsoft\Windows\INetCache\Content.Outlook\1NGEAMUB\"/>
    </mc:Choice>
  </mc:AlternateContent>
  <xr:revisionPtr revIDLastSave="0" documentId="13_ncr:1_{482E1C0F-81AB-4574-86E2-A0ADC5F85170}" xr6:coauthVersionLast="47" xr6:coauthVersionMax="47" xr10:uidLastSave="{00000000-0000-0000-0000-000000000000}"/>
  <bookViews>
    <workbookView xWindow="-108" yWindow="-108" windowWidth="23256" windowHeight="12456" tabRatio="516" firstSheet="2" activeTab="2" xr2:uid="{00000000-000D-0000-FFFF-FFFF00000000}"/>
  </bookViews>
  <sheets>
    <sheet name="Додаток 2" sheetId="42" state="hidden" r:id="rId1"/>
    <sheet name="Основні положеня" sheetId="40" state="hidden" r:id="rId2"/>
    <sheet name="Лист1" sheetId="53" r:id="rId3"/>
    <sheet name="Лист2" sheetId="54" r:id="rId4"/>
  </sheets>
  <definedNames>
    <definedName name="Виконується">#REF!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97" i="53" l="1"/>
  <c r="K97" i="53" s="1"/>
  <c r="K99" i="53"/>
  <c r="K98" i="53"/>
  <c r="F98" i="53"/>
  <c r="K84" i="53"/>
  <c r="K92" i="53"/>
  <c r="K91" i="53"/>
  <c r="F91" i="53"/>
  <c r="I41" i="53"/>
  <c r="D41" i="53"/>
  <c r="I42" i="53"/>
  <c r="I43" i="53"/>
  <c r="F15" i="53"/>
  <c r="F37" i="53"/>
  <c r="F36" i="53"/>
  <c r="F17" i="53"/>
  <c r="F97" i="53" l="1"/>
  <c r="K94" i="53" l="1"/>
  <c r="F94" i="53"/>
  <c r="K108" i="53"/>
  <c r="F108" i="53"/>
  <c r="K93" i="53"/>
  <c r="F93" i="53"/>
  <c r="F79" i="53"/>
  <c r="K80" i="53"/>
  <c r="F80" i="53"/>
  <c r="K78" i="53"/>
  <c r="F78" i="53"/>
  <c r="I77" i="53"/>
  <c r="K77" i="53" s="1"/>
  <c r="F14" i="53"/>
  <c r="K74" i="53"/>
  <c r="K75" i="53"/>
  <c r="K73" i="53"/>
  <c r="K103" i="53" l="1"/>
  <c r="F100" i="53"/>
  <c r="K44" i="53"/>
  <c r="K45" i="53"/>
  <c r="K46" i="53"/>
  <c r="K47" i="53"/>
  <c r="K48" i="53"/>
  <c r="K49" i="53"/>
  <c r="K50" i="53"/>
  <c r="K52" i="53"/>
  <c r="K53" i="53"/>
  <c r="K54" i="53"/>
  <c r="K55" i="53"/>
  <c r="K56" i="53"/>
  <c r="K57" i="53"/>
  <c r="K58" i="53"/>
  <c r="K59" i="53"/>
  <c r="K60" i="53"/>
  <c r="K61" i="53"/>
  <c r="K63" i="53"/>
  <c r="K64" i="53"/>
  <c r="K65" i="53"/>
  <c r="K66" i="53"/>
  <c r="K67" i="53"/>
  <c r="K71" i="53"/>
  <c r="F55" i="53"/>
  <c r="F111" i="53" l="1"/>
  <c r="F110" i="53"/>
  <c r="I68" i="53"/>
  <c r="K68" i="53" s="1"/>
  <c r="I72" i="53"/>
  <c r="K72" i="53" s="1"/>
  <c r="I69" i="53"/>
  <c r="K69" i="53" s="1"/>
  <c r="I76" i="53"/>
  <c r="K76" i="53" s="1"/>
  <c r="F64" i="53"/>
  <c r="F62" i="53"/>
  <c r="K42" i="53"/>
  <c r="K43" i="53"/>
  <c r="F49" i="53"/>
  <c r="F35" i="53"/>
  <c r="F34" i="53"/>
  <c r="F22" i="53"/>
  <c r="F33" i="53"/>
  <c r="F32" i="53"/>
  <c r="K29" i="53"/>
  <c r="K28" i="53"/>
  <c r="F31" i="53"/>
  <c r="F30" i="53"/>
  <c r="F29" i="53"/>
  <c r="F28" i="53"/>
  <c r="F25" i="53"/>
  <c r="F24" i="53"/>
  <c r="F23" i="53"/>
  <c r="F21" i="53"/>
  <c r="F20" i="53"/>
  <c r="F19" i="53"/>
  <c r="D18" i="53"/>
  <c r="F18" i="53" s="1"/>
  <c r="F12" i="53"/>
  <c r="K38" i="53" l="1"/>
  <c r="F53" i="53" l="1"/>
  <c r="I70" i="53"/>
  <c r="K70" i="53" s="1"/>
  <c r="F76" i="53" l="1"/>
  <c r="F13" i="53" l="1"/>
  <c r="F40" i="53"/>
  <c r="F11" i="53"/>
  <c r="F103" i="53" l="1"/>
  <c r="K104" i="53" l="1"/>
  <c r="F104" i="53"/>
  <c r="K96" i="53"/>
  <c r="K95" i="53"/>
  <c r="F95" i="53"/>
  <c r="F89" i="53"/>
  <c r="F73" i="53"/>
  <c r="F56" i="53"/>
  <c r="F10" i="53" l="1"/>
  <c r="F9" i="53" l="1"/>
  <c r="F38" i="53" s="1"/>
  <c r="F90" i="53" l="1"/>
  <c r="K90" i="53"/>
  <c r="F70" i="53"/>
  <c r="F41" i="53"/>
  <c r="F51" i="53" l="1"/>
  <c r="K107" i="53"/>
  <c r="K109" i="53"/>
  <c r="F107" i="53"/>
  <c r="K113" i="53" l="1"/>
  <c r="F68" i="53"/>
  <c r="K41" i="53"/>
  <c r="K81" i="53" l="1"/>
  <c r="F81" i="53"/>
  <c r="K86" i="53" l="1"/>
  <c r="K85" i="53"/>
  <c r="F83" i="53"/>
  <c r="K83" i="53"/>
  <c r="F87" i="53"/>
  <c r="K87" i="53"/>
  <c r="K88" i="53"/>
  <c r="F106" i="53"/>
  <c r="F109" i="53"/>
  <c r="F101" i="53" l="1"/>
  <c r="K101" i="53"/>
  <c r="K114" i="53" s="1"/>
  <c r="F113" i="53"/>
  <c r="F115" i="53" l="1"/>
  <c r="F117" i="53" s="1"/>
  <c r="K115" i="53"/>
  <c r="K116" i="53" s="1"/>
  <c r="K117" i="53" l="1"/>
  <c r="K119" i="53" s="1"/>
  <c r="K118" i="53" s="1"/>
</calcChain>
</file>

<file path=xl/sharedStrings.xml><?xml version="1.0" encoding="utf-8"?>
<sst xmlns="http://schemas.openxmlformats.org/spreadsheetml/2006/main" count="367" uniqueCount="251">
  <si>
    <t>Додаток 2
до Форми Закупівельної документації у рамках проведення Тендеру, запиту Комерційних пропозицій,
що є Додатком 4 до Положення про закупівлі в АТ «Райффайзен Банк Аваль»,
затвердженого Постановою Правління №П-96/2 від 30.05.2016 р.</t>
  </si>
  <si>
    <t>Додаток 2
до Закупівельної документації у рамках проведення Тендеру, запиту Комерційних пропозицій</t>
  </si>
  <si>
    <t>Перелік  документації Учасника закупівель</t>
  </si>
  <si>
    <t xml:space="preserve">Даний перелік надається  Учасником закупівлі в обов'язковому порядку. Копії документів, зазначені у переліку, повинні бути завірені печаткою підприємства та підписані уповноваженою особою (ми) Учасника закупівлі. У випадку неможливості надати документ, надати письмове пояснення або посилання на таку відсутність. У разі надання колективного Учасника, т.б. підпис майбутнього договору (ів) двома юридичними особами, необхідно надати зазначені документи з огляду залученого колективного учасника. 
</t>
  </si>
  <si>
    <t xml:space="preserve">Інформаційна довідка про контрагента, в якій повідомляється:  назва компанії,  код ЄДРПОУ, юридична та фактична адреси, адреса розташування виробництва, телефон, факс, електронна пошта, адреса Інтернет-сайту (за наявності), банківські реквізити, напрямки діяльності компанії, дані про головну компанію (в разі наявності такої); відомості про  директора та бухгалтера підприємства: П.І.Б., посада, ІПН, роб. та мобільний телефон; відомості про контактну посадову особу  учасника: П.І.Б., посада, повноваження, ІПН, роб. та мобільний телефон. </t>
  </si>
  <si>
    <t>Довідка про відсутність змін до установчих документів та в керівному складі станом на останню дату.</t>
  </si>
  <si>
    <t xml:space="preserve">Копію заяви про відсутність процедури банкрутства юридичної особи, про відсутність упродовж останніх трьох років стягнень контролюючих органів за порушення норм і правил, регулюючих надання  послуг, за умови, що такі послуги відносяться до предмету даного тендеру, про відсутність   заборгованості перед податковими органами та державними фондами.  </t>
  </si>
  <si>
    <t>Баланс  підприємства, декларація з податку на прибуток та про сплату комунального податку за останній звітний період.</t>
  </si>
  <si>
    <t>Дозвіл директора, бухгалтера, контактної особи на обробку їх персональних даних.</t>
  </si>
  <si>
    <t>інші документи у разі потреби додаються до переліку.</t>
  </si>
  <si>
    <t>ПЕРЕЛІК ДОКУМЕНТІВ, ЯКІ ПІДТВЕРДЖУЮТЬ ПОВНОВАЖЕННЯ, КОНТРАГЕНТА НА УКЛАДАННЯ ГОСПОДАРСЬКОГО ДОГОВОРУ</t>
  </si>
  <si>
    <t>Назва розділу документів</t>
  </si>
  <si>
    <t>Назва документу</t>
  </si>
  <si>
    <t>Документи юридичних осіб</t>
  </si>
  <si>
    <t xml:space="preserve">1. Засвідчені нотаріально або уповноваженими особами контрагента та скріплені печаткою контрагента
</t>
  </si>
  <si>
    <t>1. Копія статуту юридичної особи</t>
  </si>
  <si>
    <t>2. Витяг з Єдиного державного реєстру юридичних осіб, фізичних осіб-підприємців та громадських формувань, із зазначенням в ньому усіх відомостей, що можливо отримати з реєстру у формі Витягу, датований не пізніше ніж за 30 днів до дати надання його до Банку;</t>
  </si>
  <si>
    <t>3. Ліцензії та дозволи на здійснення діяльності, яка є предметом договору, що планується укласти з Банком (не надається, якщо відомості про наявність ліцензій та дозволів зазначені у вищевказаному Витягу);</t>
  </si>
  <si>
    <t>4. Копія документів про призначення посадових осіб (наказів, рішень протоколів зборів, відповідно до установчих документів);</t>
  </si>
  <si>
    <t>5. Рішення відповідного органу контрагента про укладання господарського договору згідно з його статутом, в тому числі щодо укладання значного правочину або правочину, щодо вчинення якого є заінтересованість;</t>
  </si>
  <si>
    <t>6. Копія свідоцтва про реєстрацію платника податку на додану вартість (ПДВ)/ витягу з реєстру платників ПДВ або копію свідоцтва про право сплати єдиного податку суб’єктом малого підприємництва/ витягу з Реєстру платників єдиного податку;</t>
  </si>
  <si>
    <t>Документи фізичних осіб – підприємців</t>
  </si>
  <si>
    <t xml:space="preserve">2.
Засвідчені нотаріально або засвідчені підписом контрагента та скріплені його печаткою
</t>
  </si>
  <si>
    <t>1. Витяг з Єдиного державного реєстру юридичних осіб, фізичних осіб-підприємців та громадських формувань, із зазначенням в ньому усіх відомостей, що можливо отримати з реєстру у формі Витягу, датований не пізніше ніж за 30 днів до дати надання його до Банку;</t>
  </si>
  <si>
    <t>2. Ліцензії та дозволи на здійснення діяльності, яка є предметом договору, що планується укладати з Банком(не надається, якщо відомості про наявність ліцензій та дозволів зазначені у вищевказаному Витягу);</t>
  </si>
  <si>
    <t>3. Копія свідоцтва про реєстрацію платника податку на додану вартість (ПДВ)/ витягу з реєстру платників ПДВ або копію свідоцтва про право сплати єдиного податку суб’єктом малого підприємництва/ витягу з Реєстру платників єдиного податку;</t>
  </si>
  <si>
    <t>4. Ксерокопія паспорту та довідка про присвоєння ідентифікаційного номера</t>
  </si>
  <si>
    <t>Документи фізичних осіб</t>
  </si>
  <si>
    <t xml:space="preserve">3. Засвідчені нотаріально або засвідчені підписом контрагента </t>
  </si>
  <si>
    <t>1. Копія паспорту та довідка про присвоєння ідентифікаційного номера (для іноземців – копія закордонного паспорту, посвідки на проживання, дозволу на працевлаштування) та, за необхідності, інші документи, якщо їх надання передбачено  нормативними документами Банку для укладання окремих  видів договорів (договорів підряду тощо.)</t>
  </si>
  <si>
    <t>Документи юридичних осіб-нерезидентів</t>
  </si>
  <si>
    <t>1. Копія легалізованого або засвідченого шляхом проставлення апостиля витягу з торговельного, банківського або судового реєстру або реєстраційного посвідчення місцевого органу влади іноземної держави про реєстрацію юридичної особи, з перекладом на українську мову та засвідченням нотаріусом України підпису перекладача</t>
  </si>
  <si>
    <t>2. Якщо від імені контрагента діє представник за довіреністю – Копія завіреної нотаріально за місцем її видачі, легалізованої або засвідченої шляхом проставлення апостилю довіреності, з перекладом на українську мову та засвідченням нотаріусом України підпису перекладача</t>
  </si>
  <si>
    <t>ДОКУМЕНТИ, ЩО ПІДТВЕРДЖУЮТЬ НАЯВНІСТЬ МАЙНОВИХ ПРАВ/ПРАВ ПРОДАЖУ/ПРАВ НАДАННЯ ТЕХНІЧНОЇ ПІДТРИМКИ ПРОГРАМНОГО ЗАБЕЗПЕЧЕННЯ (ДАЛІ – ПЗ)</t>
  </si>
  <si>
    <t>1. Документи, що підтверджують статус партнера виробника ПЗ:</t>
  </si>
  <si>
    <t xml:space="preserve">
1) авторизаційний лист від виробника ПЗ, що визначає статус співпраці між виробником та партнером (дистриб’ютор, диллер, сертифікований партнер тощо), в якому  має бути інформація про наявний обсяг прав, які є в Учасника як партнера  виробника ПЗ для   цілей закупівлі Банком  - право на продаж ПЗ покупцям або надання послуг техпідтримки ПЗ. Якщо авторизаційний лист містить посилання на статус Учасника із спеціальною абревіатурою та специфічною термінологією, прийнятою в системі виробника, надається лист Учасника (або роз’яснення у відповідній графі заяви-анкети Учасника), в якому вказується роз’яснення що означає такий статус в контексті взаємовідносин із покупцями  із посиланням на дані виробника. 
2) лист від виробника ПЗ із схемою продажу ПЗ та ліцензій щодо прав на ПЗ для кінцевих користувачів-клієнтів. Якщо такий лист від виробника відсутній, Учасник вказує таку інформацію про схему продажу ПЗ та ліцензій  у відповідній графі заяви-анкети Учасника. 
3) текст ліцензії на ПЗ від виробника. Якщо ліцензія виробника на ПЗ розміщена на сайті виробника надається роздрукований з сайту виробника ПЗ текст ліцензії із зазначенням дати роздрукованої редакції ліцензії. Текст ліцензії має бути перекладений на українську мову. 
</t>
  </si>
  <si>
    <t>2. Документи, що підтверджують майнові права на ПЗ (обрати один з варіантів 2.1-2.3)*</t>
  </si>
  <si>
    <r>
      <rPr>
        <b/>
        <sz val="10"/>
        <rFont val="Century Gothic"/>
        <family val="2"/>
        <charset val="204"/>
      </rPr>
      <t>2.1. Документи щодо ПЗ, створеного за участю персоналу (службові твори):</t>
    </r>
    <r>
      <rPr>
        <sz val="10"/>
        <rFont val="Century Gothic"/>
        <family val="2"/>
        <charset val="204"/>
      </rPr>
      <t xml:space="preserve">
1) договір про передачу (відчуження) майнових прав на твір або договір про передачу виключного права на використання твору або договір про розподіл майнових прав на твір, договір про співавторство;
  2) внутрішній нормативний документ (наказ тощо) про склад працівників, які задіяні для створення ПЗ,  службове завдання, трудовий договір/контракт з працівником та/або посадова інструкція тощо;
3) акт про виконання робіт, що стосується створення ПЗ, дані із внутрішнього репозитарію про консолідацію елементів ПЗ, створених працівниками тощо;
4) документи, що підтверджують розрахунок із працівниками-авторами ПЗ;
5) Свідоцтво про реєстрацію авторського права на твір, видане Державною службою інтелектуальної власності та витяг із Державного реєстру свідоцтв про реєстрацію     авторського права на твір (за наявності);
6) технічна/проектна та користувацька документація на ПЗ    (Технічне завдання, ескізний проект, технічний проект, робочий проект, впровадження, інструкція користувача тощо).
 7) вихідний  текст (або фрагменти  вихідного тексту) програми в обсязі,  необхідному для її  ідентифікації
</t>
    </r>
  </si>
  <si>
    <r>
      <rPr>
        <b/>
        <sz val="10"/>
        <rFont val="Century Gothic"/>
        <family val="2"/>
        <charset val="204"/>
      </rPr>
      <t xml:space="preserve">2.2. Документи щодо ПЗ, права на яке придбане від третіх осіб-розробників ПЗ:   </t>
    </r>
    <r>
      <rPr>
        <sz val="10"/>
        <rFont val="Century Gothic"/>
        <family val="2"/>
        <charset val="204"/>
      </rPr>
      <t xml:space="preserve">
1) договір про створення за замовленням ПЗ  або договір про передачу виключного права на ПЗ, до якого додається:
-  акт про виконання робіт, що підтверджує  створення та передачу ПЗ та прав на нього до Учасника;
- документи, що підтверджують розрахунки між Учасником та автором/виконавцем ПЗ (акт звірки, лист автора про повний розрахунок з ним за договором та відсутність претензій до покупця).
2) Свідоцтво про реєстрацію авторського права на твір, видане Державною службою інтелектуальної власності та витяг із Державного реєстру свідоцтв про реєстрацію авторського права на твір (за наявності);
</t>
    </r>
  </si>
  <si>
    <r>
      <rPr>
        <b/>
        <sz val="10"/>
        <rFont val="Century Gothic"/>
        <family val="2"/>
        <charset val="204"/>
      </rPr>
      <t>2.3. Документи на ПЗ, яке перебуває в Учасника в користуванні на правах ліцензії:</t>
    </r>
    <r>
      <rPr>
        <sz val="10"/>
        <rFont val="Century Gothic"/>
        <family val="2"/>
        <charset val="204"/>
      </rPr>
      <t xml:space="preserve">
1) ліцензійний договір та письмовий дозвіл власника виключних майнових прав на передачу прав на ПЗ Банку;
2) документи, що підтверджують наявність у власника виключних майнових прав на ПЗ – надаються  документи згідно п .2.1-2.2. вище в залежності від способу набуття прав на ПЗ.
</t>
    </r>
  </si>
  <si>
    <t>Додаток №1</t>
  </si>
  <si>
    <t xml:space="preserve">Загальні умови та вимоги щодо надання Комерційних пропозицій за наданою Закупівельною документацією 
</t>
  </si>
  <si>
    <t>1. Загальні положення:</t>
  </si>
  <si>
    <t>Предмет Закупівлі:</t>
  </si>
  <si>
    <t>Тендер з вибору підрядників на виконання робіт по поточному ремонту приміщень (в тому числі благоустрій, ремонт/улаштування інженерних мереж) АТ "Райффайзен Банк Аваль" по Україні, строком на 2 роки.</t>
  </si>
  <si>
    <t>1.1. АТ «Райффайзен Банк Аваль» - юридична адреса: Україна, 01011, м. Київ, вул. Лєскова, 9  (надалі — Організатор) запрошує взяти участь у тендері по   поточному ремонту приміщень (в тому числі благоустрій, ремонт/улаштування інженерних мереж)  АТ "Райффайзен Банк Аваль" по Україні, строком на 2 роки.</t>
  </si>
  <si>
    <t>За результатами тендеру буде здійснений вибір підрядників на виконання робіт по поточному ремонту приміщень  АТ "Райффайзен Банк Аваль" у кожному окремому регіоні.</t>
  </si>
  <si>
    <t xml:space="preserve">1.2. За довідками звертатися до Організатора: </t>
  </si>
  <si>
    <r>
      <rPr>
        <sz val="11"/>
        <color indexed="8"/>
        <rFont val="Calibri"/>
        <family val="2"/>
        <charset val="204"/>
      </rPr>
      <t xml:space="preserve">  -  з організаційних і комерційних питань контактна особа – Потурнак Сергій, тел. (050) 380-41-60, e-mail: </t>
    </r>
    <r>
      <rPr>
        <u/>
        <sz val="11"/>
        <color indexed="12"/>
        <rFont val="Calibri"/>
        <family val="2"/>
        <charset val="204"/>
      </rPr>
      <t>sergii.poturnakI@aval.ua;</t>
    </r>
    <r>
      <rPr>
        <sz val="10"/>
        <rFont val="Arial"/>
        <family val="2"/>
        <charset val="204"/>
      </rPr>
      <t xml:space="preserve">
  -  з питань, що стосуються технічних вимог і умов, контактна особа –  Мельниченко Олена, тел.  (050) 415-42-58, e-mail: </t>
    </r>
    <r>
      <rPr>
        <u/>
        <sz val="11"/>
        <color indexed="12"/>
        <rFont val="Calibri"/>
        <family val="2"/>
        <charset val="204"/>
      </rPr>
      <t xml:space="preserve">olena.melnychenko@aval.ua.
</t>
    </r>
    <r>
      <rPr>
        <sz val="11"/>
        <rFont val="Calibri"/>
        <family val="2"/>
        <charset val="204"/>
      </rPr>
      <t xml:space="preserve">  - з питань щодо роботи у електронній системі  – участі в електронній сесії, прохання звертатися до адміністратора системи - Сакович Сергія – (050) 443-70-88.</t>
    </r>
  </si>
  <si>
    <t>1.3. Організатор має право відмінити проведення закупівельної процедури на будь-якому його етапі без виникнення будь-яких зобов’язань зі свого боку стосовно предмету закупівлі та участі в ньому будь-якого залученого постачальника (надалі - Учасник закупівлі).</t>
  </si>
  <si>
    <t>1.4. Укладений за результатами закупівельної процедури договір, фіксує всі досягнуті сторонами домовленості, які не можуть бути змінені Учасником закупівлі після подання  ним комерційної пропозиції.</t>
  </si>
  <si>
    <t>1.5.  Інші документи Організатора і Учасників закупівлі не визначають права і обов’язки сторін у рамках даного Запиту.</t>
  </si>
  <si>
    <t>2. Порядок та умови подання комерційних пропозицій:</t>
  </si>
  <si>
    <t>2.1. Загальні вимоги до Комерційних пропозицій:</t>
  </si>
  <si>
    <t xml:space="preserve"> - Кожен документ, що входить до Комерційної пропозиції, має бути підписаний особою, що має право згідно з законодавством України діяти від імені Учасника без довіреності, або належним чином уповноваженою ним особою на підставі довіреності. В останньому випадку завірена копія довіреності додається до Комерційної пропозиції.
- Кожен документ, що входить до  Комерційної пропозиції, має бути скріплений печаткою Учасника.
- Документи (листи і інформаційні конверти), що входять до Комерційної пропозиції, мають бути скріплені або упаковані таким чином, щоб виключити випадкове випадіння або переміщення сторінок і інформаційних конвертів. 
- Жодні виправлення в тексті Комерційної пропозиції не мають сили, за винятком тих випадків, коли ці виправлення засвідчені рукописним надписом «виправленому вірити» і власноручним підписом уповноваженої особи, розташованим поруч з кожним виправленням.</t>
  </si>
  <si>
    <r>
      <rPr>
        <sz val="11"/>
        <color indexed="8"/>
        <rFont val="Calibri"/>
        <family val="2"/>
        <charset val="204"/>
      </rPr>
      <t xml:space="preserve">2.1.1. В разі проведення запиту шляхом електронної системи iProcurement, </t>
    </r>
    <r>
      <rPr>
        <b/>
        <sz val="11"/>
        <color indexed="8"/>
        <rFont val="Calibri"/>
        <family val="2"/>
        <charset val="204"/>
      </rPr>
      <t>пропозиція має бути роздрукована, завірена печатками, сканована та розміщена в системі iProcurement.</t>
    </r>
  </si>
  <si>
    <r>
      <rPr>
        <sz val="11"/>
        <color indexed="8"/>
        <rFont val="Calibri"/>
        <family val="2"/>
        <charset val="204"/>
      </rPr>
      <t xml:space="preserve">2.1.2. Всі документи, що входять до Комерційної пропозиції.
2.1.3.Склад комерційної пропозиції (скановані):
 - Заповнена та завірена перша стр. запиту (Форма закупівельної док.); 
 - Розрахунок ДЦ - ДЦ, локальний кошторис та підсумкову відомість ресурсів (Excel);
 - пояснювальна записка (в разі необхідності);
 - Протокол розбіжностей до запропонованого договору, в разі необхідності;
 - Електрона модель розрахунку ДЦ в форматі .imd;
 - Скан завірених установчих документів та інших документів вказаних в додатку 2 (можно надати на e-mail: </t>
    </r>
    <r>
      <rPr>
        <u/>
        <sz val="11"/>
        <color indexed="12"/>
        <rFont val="Calibri"/>
        <family val="2"/>
        <charset val="204"/>
      </rPr>
      <t>sergii.poturnakI@aval.ua</t>
    </r>
    <r>
      <rPr>
        <sz val="11"/>
        <rFont val="Calibri"/>
        <family val="2"/>
        <charset val="204"/>
      </rPr>
      <t>).</t>
    </r>
  </si>
  <si>
    <t>2.1.4. Всі документи, що входять до Комерційної пропозиції, мають бути підготовлені українською або російською мовою.</t>
  </si>
  <si>
    <t>2.2. Умови щодо порядку проведення запиту</t>
  </si>
  <si>
    <r>
      <rPr>
        <sz val="11"/>
        <color indexed="8"/>
        <rFont val="Calibri"/>
        <family val="2"/>
        <charset val="204"/>
      </rPr>
      <t>2.2.1. На будь-якому етапі Закупівельної процедури Учасники закупівлі мають право звернутися до Організатора за роз’ясненнями даної Документації. Запити на роз’яснення Документації мають подаватися електронною поштою на функціональну скриньку Організатора (</t>
    </r>
    <r>
      <rPr>
        <u/>
        <sz val="11"/>
        <color indexed="12"/>
        <rFont val="Calibri"/>
        <family val="2"/>
        <charset val="204"/>
      </rPr>
      <t>Procurement DEPARTMENT@aval.ua</t>
    </r>
    <r>
      <rPr>
        <sz val="10"/>
        <rFont val="Arial"/>
        <family val="2"/>
        <charset val="204"/>
      </rPr>
      <t xml:space="preserve">) або  за адресою </t>
    </r>
    <r>
      <rPr>
        <u/>
        <sz val="11"/>
        <color indexed="12"/>
        <rFont val="Calibri"/>
        <family val="2"/>
        <charset val="204"/>
      </rPr>
      <t xml:space="preserve">sergii.poturnak@aval.ua. </t>
    </r>
  </si>
  <si>
    <t>3. Загальні вимоги до Учасників. Підтвердження відповідності вимогам, що пред’являються</t>
  </si>
  <si>
    <t>3.1. У процедурі Запиту можуть взяти участь: 
- організації, які своєчасно подали належним чином підготовлену Комерційну пропозицію,
- організації, які відповідають усім вимогам, приведеним у закупівельній документації.
- організації, у яких відсутні невиконані рішення судових органів, які можуть вплинути на виконання учасником  зобов’язань перед Банком; 
- організація не має знаходитися в процесі ліквідації, реорганізації або під процедурою банкрутства; на її майно не має бути накладений арешт.</t>
  </si>
  <si>
    <t>4. Проведення переговорів та інші етапи Закупівельної процедури:</t>
  </si>
  <si>
    <t>Післі розгляду і оцінки комерційних пропозиці Організатор має право забезпечити проведення переговорів або застосувати електронні торги/електронний аукціон в рамках закупівельної процедури, використання додаткових запитів. У разі письмового звернення Учасника закупівлі з відмовою взяти участь у зазначених заходах,  Організатор закупівлі має право виключити такого учасника з процедури закупівлі.</t>
  </si>
  <si>
    <t>5. Відкриття в системі iProcurement наданих пропозицій, що поступили на запит:</t>
  </si>
  <si>
    <t xml:space="preserve">5.1. Організатор проводить процедуру одночасне відкриття наданих пропозицій, що поступили від Учасників.   </t>
  </si>
  <si>
    <t>6. Оцінка Пропозицій і проведення переговорів:</t>
  </si>
  <si>
    <t>Під час переговорів Організатор уникає розкриття іншим Учасникам змісту отриманих Комерційних пропозицій, а також ходу і змісту переговорів, тобто:
- будь-які переговори між Організатором і Учасником носять конфіденційний характер;
- жодна зі сторін переговорів не розкриває будь-якій іншій особі жодної технічної, цінової або іншої ринкової інформації, що відноситься до цих переговорів, без згоди іншої сторони.</t>
  </si>
  <si>
    <t>7.  Підписання договору:</t>
  </si>
  <si>
    <t xml:space="preserve">7.1. Договір між Організатором і Переможцем/Переможцями підписується в оптимальні для Організатора строки. </t>
  </si>
  <si>
    <t>7.2. Проведення запиту не передбачає автоматичного підписання договору. Організатор має право відмінити закупівлю на будь-якому етапі до підписання договору. Відміна закупівлі після підписання договору визначається умовами договору.</t>
  </si>
  <si>
    <t>8.  Повідомлення Учасників про результати запиту:</t>
  </si>
  <si>
    <t>9. Інші положення:</t>
  </si>
  <si>
    <t>Організатор має право відхилити Комерційну пропозицію Учасників, що уклали між собою будь-яку угоду з метою вплинути на визначення Переможця Закупівельної процедури.</t>
  </si>
  <si>
    <t>№ п/п</t>
  </si>
  <si>
    <t>Найменування робіт</t>
  </si>
  <si>
    <t>Од. вим.</t>
  </si>
  <si>
    <t>Найменування матеріалів</t>
  </si>
  <si>
    <t>Кількість  матеріалів на Об'єм робіт</t>
  </si>
  <si>
    <t>шт</t>
  </si>
  <si>
    <t>кг</t>
  </si>
  <si>
    <t>л</t>
  </si>
  <si>
    <t>Електромонтажні роботи</t>
  </si>
  <si>
    <t>Інші роботи</t>
  </si>
  <si>
    <t>м.кв</t>
  </si>
  <si>
    <t>м.кв.</t>
  </si>
  <si>
    <t>м.п.</t>
  </si>
  <si>
    <t>паков.</t>
  </si>
  <si>
    <t>ВСЬОГО  ВАРТІСТЬ ЗАГАЛЬНОБУДІВЕЛЬНИХ РОБІТ, грн.( без ПДВ):</t>
  </si>
  <si>
    <t>ВСЬОГО  ВАРТІСТЬ МАТЕРІАЛІВ ПО ЗАГАЛЬНОБУДІВЕЛЬНИМ РОБОТАМ, грн.( без ПДВ):</t>
  </si>
  <si>
    <t>ВСЬОГО ВАРТІСТЬ ЕЛЕКТРОМОНТАЖНИХ РОБІТ , грн.( без ПДВ):</t>
  </si>
  <si>
    <t>ВСЬОГО ВАРТІСТЬ МАТЕРІАЛІВ ПО  ЕЛЕКТРОМОНТАЖУ , грн. ( без ПДВ):</t>
  </si>
  <si>
    <t>ВСЬОГО ВАРТІСТЬ МОНТАЖНИХ РОБІТ ПО СКС, грн.( без ПДВ):</t>
  </si>
  <si>
    <t>ВСЬОГО ВАРТІСТЬ МАТЕРІАЛІВ ПО СКС, грн. ( без ПДВ):</t>
  </si>
  <si>
    <t>Прокладання гофротруби з протяжкою кабеля</t>
  </si>
  <si>
    <t>Монтаж розподільчих коробок</t>
  </si>
  <si>
    <t>Виніс та навантаження сміття</t>
  </si>
  <si>
    <t>маш</t>
  </si>
  <si>
    <t>т</t>
  </si>
  <si>
    <t>Кабель комп'ютерный монолит Одескабель FTP КПВЭ-ВП cat.5E 4x2х0,51 мідь</t>
  </si>
  <si>
    <t>Обєм на одиницю виміру</t>
  </si>
  <si>
    <t>ВСЬОГО вартість робіт, грн.( без ПДВ)</t>
  </si>
  <si>
    <t>ВСЬОГО вартість матеріалів, грн.  (без ПДВ)</t>
  </si>
  <si>
    <t>ВСЬОГО ВАРТІСТЬ ІНШИХ РОБІТ грн.( без ПДВ):</t>
  </si>
  <si>
    <t>Ціна за одиницю виміру (без ПДВ), грн.</t>
  </si>
  <si>
    <t>Вартість всього (без ПДВ), грн.</t>
  </si>
  <si>
    <t>Ціна за одиницю виміру  (без ПДВ), грн.</t>
  </si>
  <si>
    <t>Вартість  всього (без ПДВ), грн.</t>
  </si>
  <si>
    <t>ВСЬОГО ВАРТІСТЬ МАТЕРІАЛІВ, грн. (без ПДВ):</t>
  </si>
  <si>
    <t>ВСЬОГО ВАРТІСТЬ РОБІТ, грн.( без ПДВ):</t>
  </si>
  <si>
    <t>Вартість доставлення матеріалів</t>
  </si>
  <si>
    <t xml:space="preserve"> ПДВ, ГРН.:</t>
  </si>
  <si>
    <t>ВСЬОГО ВАРТІСТЬ МАТЕРІАЛІВ Інших РОБІТ, грн. (без ПДВ):</t>
  </si>
  <si>
    <t>ВСЬОГО ПО Кошторису  без ПДВ, ГРН.:</t>
  </si>
  <si>
    <t>ВСЬОГО ПО Кошторису  з ПДВ, ГРН.:</t>
  </si>
  <si>
    <t>Мішок господарський 55х83 (40 г)</t>
  </si>
  <si>
    <t xml:space="preserve"> СТ 17/10 Глибокопроникаюча грунтовка</t>
  </si>
  <si>
    <t>Склострічка самоклейка BauGut 50мм х 20м</t>
  </si>
  <si>
    <t>ВСЬОГО  ВАРТІСТЬ МАТЕРІАЛІВ ПО Демонтажним роботам, грн.( без ПДВ):</t>
  </si>
  <si>
    <t>ВСЬОГО  ВАРТІСТЬ Демонтажні роботи, грн.( без ПДВ):</t>
  </si>
  <si>
    <t>м/п</t>
  </si>
  <si>
    <t>м</t>
  </si>
  <si>
    <t>Стяжка для кабелю нейлоновий 3.6x250 (100 шт./уп.)</t>
  </si>
  <si>
    <t>Дефектний акт</t>
  </si>
  <si>
    <t>Прокладання кабелю до 4кв.мм включно</t>
  </si>
  <si>
    <t>Кабель силовий моноліт ЗЗЦМ ВВГнгП 3х1,5 мідь</t>
  </si>
  <si>
    <t>Кабель силовий моноліт ЗЗЦМ ВВГнгП 3х2,5 мідь</t>
  </si>
  <si>
    <t>Загальнобудівельні роботи</t>
  </si>
  <si>
    <t>Один. вим.</t>
  </si>
  <si>
    <t>Профіль BauGut ARMOSTEEL UW 75/4 м 0,5 мм</t>
  </si>
  <si>
    <t>Саморіз для г/к по металу 3,5х25 мм 100шт</t>
  </si>
  <si>
    <t>Шпаклівка Knauf FUGENFULLER 25 кг</t>
  </si>
  <si>
    <t>Коробка розподільча E.NEXT e.db.pro.85.85.50u ПВХ p016102</t>
  </si>
  <si>
    <t xml:space="preserve">Клема WAGO на 3 провід (з важ) 0,2-4 мм?. T40 </t>
  </si>
  <si>
    <t xml:space="preserve">Клема WAGO на 2 провід (з важ) 0,2-4 мм?. T40 </t>
  </si>
  <si>
    <t>м.п</t>
  </si>
  <si>
    <t>Дюбель швидкого монтажу 40414 потай 6x40 мм 20 шт</t>
  </si>
  <si>
    <t>Саморіз зі свердлом по металу для гіпсокартону 3,5x9,5 мм 100 шт Expert Fix</t>
  </si>
  <si>
    <t>Кутник ПВХ перфорований прямий ШТУКАТУР 23x23 мм 3,0 м</t>
  </si>
  <si>
    <t>Плівка</t>
  </si>
  <si>
    <t>Кабель спіральний OLFLEX SPIRAL 400 P 3G1/1500</t>
  </si>
  <si>
    <t>Перегородка підсобного приміщення 100мм із ГКЛ в один шар з обох боків</t>
  </si>
  <si>
    <t>посл</t>
  </si>
  <si>
    <t>Вивіз сміття (машина до 5 м3)</t>
  </si>
  <si>
    <t xml:space="preserve">Демонтаж вимикачів та розеток </t>
  </si>
  <si>
    <t>Демонтажні роботи.</t>
  </si>
  <si>
    <t>Дверне полотно ОМіС Cortex глухе (гладке) ПГ 900 мм білий silk matt</t>
  </si>
  <si>
    <t>Дверна коробка ОМіС Cortex 2070х100 мм білий silk matt</t>
  </si>
  <si>
    <t>комл</t>
  </si>
  <si>
    <t>Лиштва прямокутна Cortex ПВХ (компл 2,5 шт.) ОМіС 8х70х2200 мм білий silk matt</t>
  </si>
  <si>
    <t>компл</t>
  </si>
  <si>
    <t>Комплект фурнітури циліндровий MVM A-2004 PZ SN/CP 62,5 мм матовий нікель/полірований хром без петель</t>
  </si>
  <si>
    <t>Петля для дверей накладна</t>
  </si>
  <si>
    <t>Піна монтажна SOUDAL PRO 750 мл</t>
  </si>
  <si>
    <t>Встановлення дерев'яних дверних блоків з регулюванням фурнітури та замків.</t>
  </si>
  <si>
    <t>поставка Замовника</t>
  </si>
  <si>
    <t>Кріплення та інш  (в акті розписати)указати маркування</t>
  </si>
  <si>
    <t>Монтаж світильників лінійних</t>
  </si>
  <si>
    <t>Прокладання кабелю вітой пари UTP</t>
  </si>
  <si>
    <t>Розетка комп’ютерна подвійна Schneider Electric Asfora RJ45+RJ45 білий</t>
  </si>
  <si>
    <t>Кутник ПВХ  декоративний 20*20*2700 зовн білий.</t>
  </si>
  <si>
    <t>Фарбування дверного блоку обох боків (лиштва, лутка, двері та інш)</t>
  </si>
  <si>
    <t xml:space="preserve">Підключення кабелю електроживлення із підлоги до столу відкритої викладки через колодку на 6 гнізд </t>
  </si>
  <si>
    <t>Зароблення отворів в підлозі</t>
  </si>
  <si>
    <t>Післябудівельне прибирання та миття підлоги</t>
  </si>
  <si>
    <t>Aura® Luxpro 7  TR RAL біілий</t>
  </si>
  <si>
    <t>Барвники в акті розписати</t>
  </si>
  <si>
    <t>Монтаж малярного та декоративного кутника</t>
  </si>
  <si>
    <t>Монтаж кабель каналу ( після погодження  з ІТН)</t>
  </si>
  <si>
    <t>Демонтаж плінтуса МДФ зі збереженням</t>
  </si>
  <si>
    <t>Найменування будови та її адреса : Ремонтні роботи в магазині за адресою, м.Київ вул Хрещатик 15/4</t>
  </si>
  <si>
    <t>Демонтаж кабель каналів підлогових зі збереженням.</t>
  </si>
  <si>
    <t xml:space="preserve">Демонтаж та монтаж рейкової стелі  для монтажу кабелю, світильників, комунікацій та інш </t>
  </si>
  <si>
    <t>Демонтаж меблів (демонтаж, пакування, навантаження)</t>
  </si>
  <si>
    <t>Стретс 17мік*50см вага нетто 2,346 (+/-2%)кг макс. Довж палетування 600м.п</t>
  </si>
  <si>
    <t>Гофрокартон 2-х шаровий v2 1,05х10 м 10,5 кв.м</t>
  </si>
  <si>
    <t>рул</t>
  </si>
  <si>
    <t>Клейка стрічка 45 мм 200 м 40 мкм</t>
  </si>
  <si>
    <t>Плівка повітряно-бульбашкова 110 см х 10 м</t>
  </si>
  <si>
    <t>уп</t>
  </si>
  <si>
    <t>ТВ 48"+кронштейн комплект (демонтаж, пакування, навантаження) в т.ч відключення  від 220В</t>
  </si>
  <si>
    <t xml:space="preserve"> Панель настіннна (постер) 1200 мм (демонтаж, пакування, навантаження) </t>
  </si>
  <si>
    <t xml:space="preserve"> Стіл для консультацій високий (демонтаж, пакування, навантаження) </t>
  </si>
  <si>
    <t xml:space="preserve">Панель настіннна (постер)  600 мм (демонтаж, пакування, навантаження) </t>
  </si>
  <si>
    <t xml:space="preserve">Настінний декоративний пластиковий короб 250*300мм (демонтаж, пакування, навантаження) </t>
  </si>
  <si>
    <t>Демонтаж системи кріплення панелей з підсвіткою WALL RAIL зі збереженням</t>
  </si>
  <si>
    <t xml:space="preserve">Стіл ТОР 10 1400 мм (демонтаж, пакування, навантаження) </t>
  </si>
  <si>
    <t>Переміщення меблів (демонтаж, переміщення, монтаж)</t>
  </si>
  <si>
    <t xml:space="preserve"> Стол дворівневий 1200мм (подвійний) комплект (демонтаж, переміщення, монтаж) в т.ч відключення/підключення мережевих фільтрів 220В</t>
  </si>
  <si>
    <t xml:space="preserve"> Панель настіннна (постер) 1200 мм (демонтаж, переміщення, монтаж)</t>
  </si>
  <si>
    <t>Монтаж панелі настіннний аксесуари  1200 мм</t>
  </si>
  <si>
    <t>Кутник універсальний посилений Profstal рівносторонній 120x120x90 мм 2 мм (1шт.)</t>
  </si>
  <si>
    <t>Дюбель для гіпсокартону Molly Expert Fix 6x65 мм 4 шт. (BMOL;BMOL6X65be)</t>
  </si>
  <si>
    <t xml:space="preserve">Панель настіннна з тумбой (Модуль Герой)  600 мм (демонтаж, пакування, навантаження) </t>
  </si>
  <si>
    <t>Монтаж панелі настіннний аксесуари 600 мм (демонтаж, переміщення, монтаж)</t>
  </si>
  <si>
    <t xml:space="preserve"> Стіл для консультацій високий (демонтаж, переміщення, монтаж) в т.ч відключення/підключення </t>
  </si>
  <si>
    <t xml:space="preserve">Стіл для телефонів 1650*800   (демонтаж, переміщення, монтаж) в т.ч відключення/підключення </t>
  </si>
  <si>
    <t xml:space="preserve">Касовий стіл 2400*800   (демонтаж, переміщення, монтаж) в т.ч відключення/підключення </t>
  </si>
  <si>
    <t xml:space="preserve">Стіл для телефонів Samsung 1650*800   (демонтаж, переміщення, монтаж) в т.ч відключення/підключення </t>
  </si>
  <si>
    <t>Плінтус МДФ  БУ</t>
  </si>
  <si>
    <t>БУ</t>
  </si>
  <si>
    <t>Клей монтажный Lacrysil Жидкие Гвозди акриловые прозрачные 280 мл</t>
  </si>
  <si>
    <t>Канал кабельний Schneider Electric 50x12 мм PVC Ultra 2 м</t>
  </si>
  <si>
    <t xml:space="preserve">Монтаж системи кріплення панелей з підсвіткою WALL RAIL </t>
  </si>
  <si>
    <t xml:space="preserve">Система  WALL RAIL </t>
  </si>
  <si>
    <t>Комплект кріплення (розписати в АВР)</t>
  </si>
  <si>
    <t>Зашивання віконних прорізів OSB</t>
  </si>
  <si>
    <t>Плита OSB-3 SWISS KRONO 15х1250х2500 мм (80511167)</t>
  </si>
  <si>
    <t>Шпаклювання стін, (2-шарова шпаклівка, грунтовка і шліфування)</t>
  </si>
  <si>
    <t>Монтаж МДФ плінтуса на рідкі цвяхи</t>
  </si>
  <si>
    <t>Профіль BauGut ARMOSTEEL CD 3 м 0,5 мм</t>
  </si>
  <si>
    <t>Профіль BauGut ARMOSTEEL UD 3м 0,5 мм</t>
  </si>
  <si>
    <t>Світильник LED лінійний 1200мм 36B</t>
  </si>
  <si>
    <t>Фарбування стін (за 2 рази + грунт) білий ral9010</t>
  </si>
  <si>
    <t>Фарбування стін (за 2 рази + грунт) ral 3020</t>
  </si>
  <si>
    <t>Aura® Luxpro 7  TR RAL 3020</t>
  </si>
  <si>
    <t>Шпаклівка Sniezka ACRYL-PUTZ FS01  18 кг</t>
  </si>
  <si>
    <t>Обжим UTP кабелю в патч панель/розетці</t>
  </si>
  <si>
    <t>брус деревяний 50*40 3м/п</t>
  </si>
  <si>
    <t>Посилення ГКЛ перегородок  в місці встановлення дверей</t>
  </si>
  <si>
    <t>склад</t>
  </si>
  <si>
    <r>
      <t>Стелаж Бюджет ОМ 1800х900х400 Меткас, 175 кг/полиця, 5полиць МДФ, оцинкований, металевий</t>
    </r>
    <r>
      <rPr>
        <sz val="11"/>
        <color rgb="FFFF0000"/>
        <rFont val="Times New Roman"/>
        <family val="1"/>
        <charset val="204"/>
      </rPr>
      <t xml:space="preserve"> (перед закупкою погодити з замовником)</t>
    </r>
  </si>
  <si>
    <t>Збирання стелажів оцинкованих 900*400*1800</t>
  </si>
  <si>
    <t>Закриття плівкою підлоги/стін/пройомів</t>
  </si>
  <si>
    <t>Розчинник Уай-Спірит</t>
  </si>
  <si>
    <t>Емаль Kompozit акрилова Profi RAL 3020 шовковистий мат 0,7 л</t>
  </si>
  <si>
    <t>Емаль Kompozit акрилова Profi білий шовковистий мат 0,7 л</t>
  </si>
  <si>
    <t>Доставка меблів по киеву до 10м3</t>
  </si>
  <si>
    <t xml:space="preserve">демонтаж віконних тканняних жалюзів </t>
  </si>
  <si>
    <t>Гіпсокартон Knauf 3000x1200х12,5 мм 3.6 кв. м</t>
  </si>
  <si>
    <t>Профіль BauGut ARMOSTEEL CW 75/4 м 0,5 мм</t>
  </si>
  <si>
    <t>Фарба гумова Farbex Універсальна мат графіт 6 кг</t>
  </si>
  <si>
    <t xml:space="preserve">Пофарбування профілю CW 75 та UW75 </t>
  </si>
  <si>
    <t>Заміна сердцевин на вхідних дверях</t>
  </si>
  <si>
    <t>Циліндр Apecs EM-80-NI (CIS) 40x40 ключ-ключ 80 мм хром (розмір та колір уточнити по місцю)</t>
  </si>
  <si>
    <t>виготовлення додаткового  ключа-метелик (включаючи матеріал)</t>
  </si>
  <si>
    <t>Вимикач двоклавішний Schneider Electric Prima без підсвітки білий</t>
  </si>
  <si>
    <t>Монтаж вимикачів накладних</t>
  </si>
  <si>
    <t xml:space="preserve">Підняття/монтаж існуючого коробу з плитами для генератора </t>
  </si>
  <si>
    <t>тротуарна плитка 100*200 Н=80 мм</t>
  </si>
  <si>
    <t>Канал кабельний Schneider Electric 25x16 мм ULT ПВХ 2 м</t>
  </si>
  <si>
    <t xml:space="preserve">Стільці/пуфи (демонтаж, пакування, навантаження) </t>
  </si>
  <si>
    <t xml:space="preserve">Шафа під плазму  (Відео вол. 2220*1621*200) (демонтаж, пакування, навантаження) </t>
  </si>
  <si>
    <r>
      <t xml:space="preserve">Металева шафа 500*1000*2000 (120кг)  (демонтаж, </t>
    </r>
    <r>
      <rPr>
        <sz val="11"/>
        <color rgb="FFFF0000"/>
        <rFont val="Times New Roman"/>
        <family val="1"/>
        <charset val="204"/>
      </rPr>
      <t xml:space="preserve">переміщення з підвального приміщеня на перший поверх </t>
    </r>
    <r>
      <rPr>
        <sz val="11"/>
        <color theme="1"/>
        <rFont val="Times New Roman"/>
        <family val="1"/>
        <charset val="204"/>
      </rPr>
      <t xml:space="preserve">, монтаж) </t>
    </r>
  </si>
  <si>
    <r>
      <t xml:space="preserve">Оцинкований стелаж розбірний900*400*1800 (30кг)  (демонтаж, </t>
    </r>
    <r>
      <rPr>
        <sz val="11"/>
        <color rgb="FFFF0000"/>
        <rFont val="Times New Roman"/>
        <family val="1"/>
        <charset val="204"/>
      </rPr>
      <t xml:space="preserve">переміщення з підвального приміщеня на перший поверх </t>
    </r>
    <r>
      <rPr>
        <sz val="11"/>
        <color theme="1"/>
        <rFont val="Times New Roman"/>
        <family val="1"/>
        <charset val="204"/>
      </rPr>
      <t xml:space="preserve">, монтаж) </t>
    </r>
  </si>
  <si>
    <t>заглущення електричних виводів з підлоги з відключенням та ізоляцією</t>
  </si>
  <si>
    <t>Монтаж розеток з підрозетником ГКЛ</t>
  </si>
  <si>
    <t>Розетка 1-на З/К внутр. "ASFORA" біла</t>
  </si>
  <si>
    <t>Коробка установча  65х45 IP30 під гіпсокартон</t>
  </si>
  <si>
    <t>Труба гофрована UP! (Underprice) 350H 20 мм / 50 м ЧОРНА</t>
  </si>
  <si>
    <t>Монтаж інформаційної розетки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</si>
</sst>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_-;_-* &quot;-&quot;??_₴_-;_-@_-"/>
    <numFmt numFmtId="165" formatCode="[$-419]General"/>
    <numFmt numFmtId="166" formatCode="#,##0.00_ ;[Red]\-#,##0.00\ "/>
  </numFmts>
  <fonts count="52">
    <font>
      <sz val="10"/>
      <name val="Arial"/>
      <charset val="134"/>
    </font>
    <font>
      <sz val="11"/>
      <color theme="1"/>
      <name val="Calibri"/>
      <family val="2"/>
      <charset val="204"/>
      <scheme val="minor"/>
    </font>
    <font>
      <sz val="11"/>
      <color theme="1"/>
      <name val="Calibri"/>
      <family val="2"/>
      <charset val="204"/>
      <scheme val="minor"/>
    </font>
    <font>
      <sz val="10"/>
      <name val="Arial"/>
      <family val="2"/>
      <charset val="204"/>
    </font>
    <font>
      <sz val="11"/>
      <name val="Calibri"/>
      <family val="2"/>
      <charset val="204"/>
    </font>
    <font>
      <sz val="11"/>
      <color indexed="8"/>
      <name val="Calibri"/>
      <family val="2"/>
      <charset val="204"/>
    </font>
    <font>
      <b/>
      <sz val="10"/>
      <name val="Century Gothic"/>
      <family val="2"/>
      <charset val="204"/>
    </font>
    <font>
      <b/>
      <sz val="10"/>
      <color indexed="8"/>
      <name val="Century Gothic"/>
      <family val="2"/>
      <charset val="204"/>
    </font>
    <font>
      <b/>
      <sz val="12"/>
      <name val="Century Gothic"/>
      <family val="2"/>
      <charset val="204"/>
    </font>
    <font>
      <u/>
      <sz val="11"/>
      <color indexed="8"/>
      <name val="Calibri"/>
      <family val="2"/>
      <charset val="204"/>
    </font>
    <font>
      <sz val="11"/>
      <color indexed="8"/>
      <name val="Century Gothic"/>
      <family val="2"/>
      <charset val="204"/>
    </font>
    <font>
      <sz val="9"/>
      <name val="Century Gothic"/>
      <family val="2"/>
      <charset val="204"/>
    </font>
    <font>
      <sz val="10"/>
      <color indexed="8"/>
      <name val="Century Gothic"/>
      <family val="2"/>
      <charset val="204"/>
    </font>
    <font>
      <b/>
      <sz val="14"/>
      <name val="Century Gothic"/>
      <family val="2"/>
      <charset val="204"/>
    </font>
    <font>
      <sz val="14"/>
      <color indexed="8"/>
      <name val="Century Gothic"/>
      <family val="2"/>
      <charset val="204"/>
    </font>
    <font>
      <i/>
      <sz val="10"/>
      <name val="Century Gothic"/>
      <family val="2"/>
      <charset val="204"/>
    </font>
    <font>
      <sz val="10"/>
      <name val="Century Gothic"/>
      <family val="2"/>
      <charset val="204"/>
    </font>
    <font>
      <b/>
      <sz val="8"/>
      <color rgb="FF000000"/>
      <name val="Arial"/>
      <family val="2"/>
      <charset val="204"/>
    </font>
    <font>
      <i/>
      <sz val="11"/>
      <color rgb="FF7F7F7F"/>
      <name val="Calibri"/>
      <family val="2"/>
      <charset val="204"/>
      <scheme val="minor"/>
    </font>
    <font>
      <sz val="10"/>
      <name val="Arial Cyr"/>
      <charset val="204"/>
    </font>
    <font>
      <sz val="11"/>
      <name val="Calibri"/>
      <family val="2"/>
      <charset val="204"/>
    </font>
    <font>
      <b/>
      <sz val="13"/>
      <color indexed="56"/>
      <name val="Calibri"/>
      <family val="2"/>
      <charset val="204"/>
    </font>
    <font>
      <sz val="8"/>
      <color rgb="FF000000"/>
      <name val="Arial"/>
      <family val="2"/>
      <charset val="204"/>
    </font>
    <font>
      <sz val="12"/>
      <color rgb="FF000000"/>
      <name val="Arial"/>
      <family val="2"/>
      <charset val="204"/>
    </font>
    <font>
      <sz val="1"/>
      <color rgb="FF000000"/>
      <name val="Arial"/>
      <family val="2"/>
      <charset val="204"/>
    </font>
    <font>
      <sz val="10"/>
      <color rgb="FF000000"/>
      <name val="Arial"/>
      <family val="2"/>
      <charset val="204"/>
    </font>
    <font>
      <sz val="11"/>
      <color theme="1"/>
      <name val="Calibri"/>
      <family val="2"/>
      <charset val="204"/>
      <scheme val="minor"/>
    </font>
    <font>
      <b/>
      <sz val="10"/>
      <color rgb="FF000000"/>
      <name val="Arial"/>
      <family val="2"/>
      <charset val="204"/>
    </font>
    <font>
      <i/>
      <sz val="10"/>
      <color rgb="FF000000"/>
      <name val="Arial"/>
      <family val="2"/>
      <charset val="204"/>
    </font>
    <font>
      <b/>
      <i/>
      <sz val="10"/>
      <color rgb="FF000000"/>
      <name val="Arial"/>
      <family val="2"/>
      <charset val="204"/>
    </font>
    <font>
      <b/>
      <i/>
      <sz val="14"/>
      <color rgb="FFFF8000"/>
      <name val="Bookman Old Style"/>
      <family val="1"/>
      <charset val="204"/>
    </font>
    <font>
      <sz val="11"/>
      <color indexed="9"/>
      <name val="Calibri"/>
      <family val="2"/>
      <charset val="204"/>
    </font>
    <font>
      <sz val="10"/>
      <name val="Helv"/>
      <charset val="204"/>
    </font>
    <font>
      <sz val="11"/>
      <color indexed="8"/>
      <name val="Calibri"/>
      <family val="2"/>
      <charset val="204"/>
    </font>
    <font>
      <i/>
      <sz val="8"/>
      <color rgb="FFFF8000"/>
      <name val="Bookman Old Style"/>
      <family val="1"/>
      <charset val="204"/>
    </font>
    <font>
      <sz val="11"/>
      <color rgb="FF000000"/>
      <name val="Calibri"/>
      <family val="2"/>
      <charset val="204"/>
    </font>
    <font>
      <b/>
      <sz val="12"/>
      <color rgb="FF000000"/>
      <name val="Arial"/>
      <family val="2"/>
      <charset val="204"/>
    </font>
    <font>
      <sz val="10"/>
      <color rgb="FFCA6500"/>
      <name val="Arial"/>
      <family val="2"/>
      <charset val="204"/>
    </font>
    <font>
      <i/>
      <sz val="8"/>
      <color rgb="FF000000"/>
      <name val="Arial"/>
      <family val="2"/>
      <charset val="204"/>
    </font>
    <font>
      <u/>
      <sz val="10"/>
      <color theme="10"/>
      <name val="Arial Cyr"/>
      <charset val="204"/>
    </font>
    <font>
      <u/>
      <sz val="11"/>
      <color indexed="12"/>
      <name val="Calibri"/>
      <family val="2"/>
      <charset val="204"/>
    </font>
    <font>
      <b/>
      <sz val="11"/>
      <color indexed="8"/>
      <name val="Calibri"/>
      <family val="2"/>
      <charset val="204"/>
    </font>
    <font>
      <sz val="10"/>
      <name val="Arial"/>
      <family val="2"/>
      <charset val="204"/>
    </font>
    <font>
      <sz val="11"/>
      <color theme="1"/>
      <name val="Times New Roman"/>
      <family val="1"/>
      <charset val="204"/>
    </font>
    <font>
      <sz val="11"/>
      <color indexed="8"/>
      <name val="Calibri"/>
      <family val="2"/>
      <charset val="204"/>
    </font>
    <font>
      <b/>
      <sz val="11"/>
      <color theme="1"/>
      <name val="Times New Roman"/>
      <family val="1"/>
      <charset val="204"/>
    </font>
    <font>
      <sz val="10"/>
      <name val="Arial Cyr"/>
      <family val="2"/>
      <charset val="204"/>
    </font>
    <font>
      <sz val="11"/>
      <name val="Times New Roman"/>
      <family val="1"/>
      <charset val="204"/>
    </font>
    <font>
      <sz val="11"/>
      <color indexed="8"/>
      <name val="Times New Roman"/>
      <family val="1"/>
      <charset val="204"/>
    </font>
    <font>
      <sz val="11"/>
      <color rgb="FF000000"/>
      <name val="Times New Roman"/>
      <family val="1"/>
      <charset val="204"/>
    </font>
    <font>
      <sz val="11"/>
      <color rgb="FFFF0000"/>
      <name val="Times New Roman"/>
      <family val="1"/>
      <charset val="204"/>
    </font>
    <font>
      <b/>
      <sz val="24"/>
      <color rgb="FF333333"/>
      <name val="Roboto"/>
    </font>
  </fonts>
  <fills count="11">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indexed="43"/>
        <bgColor indexed="8"/>
      </patternFill>
    </fill>
    <fill>
      <patternFill patternType="solid">
        <fgColor indexed="50"/>
        <bgColor indexed="64"/>
      </patternFill>
    </fill>
    <fill>
      <patternFill patternType="solid">
        <fgColor indexed="50"/>
        <bgColor indexed="8"/>
      </patternFill>
    </fill>
    <fill>
      <patternFill patternType="solid">
        <fgColor indexed="29"/>
        <bgColor indexed="64"/>
      </patternFill>
    </fill>
    <fill>
      <patternFill patternType="solid">
        <fgColor theme="0" tint="-0.14999847407452621"/>
        <bgColor indexed="64"/>
      </patternFill>
    </fill>
    <fill>
      <patternFill patternType="solid">
        <fgColor theme="0"/>
        <bgColor rgb="FF000000"/>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diagonal/>
    </border>
    <border>
      <left/>
      <right/>
      <top style="medium">
        <color auto="1"/>
      </top>
      <bottom/>
      <diagonal/>
    </border>
    <border>
      <left style="medium">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right/>
      <top/>
      <bottom style="thick">
        <color indexed="22"/>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right style="thin">
        <color indexed="64"/>
      </right>
      <top/>
      <bottom style="thin">
        <color indexed="64"/>
      </bottom>
      <diagonal/>
    </border>
    <border>
      <left/>
      <right/>
      <top/>
      <bottom style="thin">
        <color auto="1"/>
      </bottom>
      <diagonal/>
    </border>
  </borders>
  <cellStyleXfs count="93">
    <xf numFmtId="0" fontId="0" fillId="0" borderId="0"/>
    <xf numFmtId="0" fontId="19" fillId="0" borderId="0"/>
    <xf numFmtId="0" fontId="17" fillId="0" borderId="0">
      <alignment horizontal="center" vertical="center"/>
    </xf>
    <xf numFmtId="164" fontId="3" fillId="0" borderId="0" applyFont="0" applyFill="0" applyBorder="0" applyAlignment="0" applyProtection="0"/>
    <xf numFmtId="0" fontId="5" fillId="0" borderId="0"/>
    <xf numFmtId="0" fontId="28" fillId="0" borderId="0">
      <alignment horizontal="left" vertical="top"/>
    </xf>
    <xf numFmtId="0" fontId="26" fillId="0" borderId="0"/>
    <xf numFmtId="0" fontId="17" fillId="0" borderId="0">
      <alignment horizontal="center" vertical="center"/>
    </xf>
    <xf numFmtId="0" fontId="18" fillId="0" borderId="0" applyNumberFormat="0" applyFill="0" applyBorder="0" applyAlignment="0" applyProtection="0"/>
    <xf numFmtId="0" fontId="26" fillId="0" borderId="0"/>
    <xf numFmtId="0" fontId="4" fillId="0" borderId="0">
      <alignment vertical="center"/>
    </xf>
    <xf numFmtId="0" fontId="22" fillId="0" borderId="0">
      <alignment horizontal="left" vertical="top"/>
    </xf>
    <xf numFmtId="0" fontId="26" fillId="0" borderId="0"/>
    <xf numFmtId="0" fontId="36" fillId="0" borderId="0">
      <alignment horizontal="left" vertical="top"/>
    </xf>
    <xf numFmtId="0" fontId="22" fillId="0" borderId="0">
      <alignment horizontal="right" vertical="top"/>
    </xf>
    <xf numFmtId="0" fontId="5" fillId="0" borderId="0"/>
    <xf numFmtId="0" fontId="27" fillId="0" borderId="0">
      <alignment horizontal="left" vertical="top"/>
    </xf>
    <xf numFmtId="0" fontId="22" fillId="0" borderId="0">
      <alignment horizontal="center" vertical="top"/>
    </xf>
    <xf numFmtId="0" fontId="5" fillId="0" borderId="0">
      <protection locked="0"/>
    </xf>
    <xf numFmtId="0" fontId="33" fillId="0" borderId="0"/>
    <xf numFmtId="0" fontId="37" fillId="0" borderId="0">
      <alignment horizontal="left" vertical="top"/>
    </xf>
    <xf numFmtId="0" fontId="31" fillId="8" borderId="0" applyNumberFormat="0" applyBorder="0" applyAlignment="0" applyProtection="0"/>
    <xf numFmtId="0" fontId="17" fillId="0" borderId="0">
      <alignment horizontal="center" vertical="center"/>
    </xf>
    <xf numFmtId="0" fontId="3" fillId="0" borderId="0"/>
    <xf numFmtId="165" fontId="35" fillId="0" borderId="0" applyBorder="0" applyProtection="0"/>
    <xf numFmtId="0" fontId="21" fillId="0" borderId="15" applyNumberFormat="0" applyFill="0" applyAlignment="0" applyProtection="0"/>
    <xf numFmtId="0" fontId="24" fillId="0" borderId="0">
      <alignment horizontal="left" vertical="top"/>
    </xf>
    <xf numFmtId="0" fontId="5" fillId="0" borderId="0"/>
    <xf numFmtId="0" fontId="26" fillId="0" borderId="0"/>
    <xf numFmtId="0" fontId="22" fillId="0" borderId="0">
      <alignment horizontal="center" vertical="top"/>
    </xf>
    <xf numFmtId="0" fontId="27" fillId="0" borderId="0">
      <alignment horizontal="left" vertical="top"/>
    </xf>
    <xf numFmtId="0" fontId="42" fillId="0" borderId="0"/>
    <xf numFmtId="0" fontId="27" fillId="0" borderId="0">
      <alignment horizontal="right" vertical="top"/>
    </xf>
    <xf numFmtId="0" fontId="25" fillId="0" borderId="0">
      <alignment horizontal="right" vertical="top"/>
    </xf>
    <xf numFmtId="0" fontId="38" fillId="0" borderId="0">
      <alignment horizontal="left" vertical="top"/>
    </xf>
    <xf numFmtId="0" fontId="34" fillId="0" borderId="0">
      <alignment horizontal="left" vertical="top"/>
    </xf>
    <xf numFmtId="0" fontId="23" fillId="0" borderId="0">
      <alignment horizontal="left" vertical="top"/>
    </xf>
    <xf numFmtId="0" fontId="25" fillId="0" borderId="0">
      <alignment horizontal="left" vertical="top"/>
    </xf>
    <xf numFmtId="0" fontId="23" fillId="0" borderId="0">
      <alignment horizontal="left" vertical="top"/>
    </xf>
    <xf numFmtId="0" fontId="30" fillId="0" borderId="0">
      <alignment horizontal="left" vertical="center"/>
    </xf>
    <xf numFmtId="0" fontId="25" fillId="0" borderId="0">
      <alignment horizontal="left" vertical="top"/>
    </xf>
    <xf numFmtId="0" fontId="29" fillId="0" borderId="0">
      <alignment horizontal="left" vertical="top"/>
    </xf>
    <xf numFmtId="0" fontId="25" fillId="0" borderId="0">
      <alignment horizontal="left" vertical="top"/>
    </xf>
    <xf numFmtId="0" fontId="25" fillId="0" borderId="0">
      <alignment horizontal="left" vertical="top"/>
    </xf>
    <xf numFmtId="0" fontId="25" fillId="0" borderId="0">
      <alignment horizontal="left" vertical="top"/>
    </xf>
    <xf numFmtId="0" fontId="39" fillId="0" borderId="0" applyNumberFormat="0" applyFill="0" applyBorder="0" applyAlignment="0" applyProtection="0"/>
    <xf numFmtId="0" fontId="26" fillId="0" borderId="1"/>
    <xf numFmtId="0" fontId="19" fillId="0" borderId="0"/>
    <xf numFmtId="0" fontId="26" fillId="0" borderId="0"/>
    <xf numFmtId="0" fontId="20" fillId="0" borderId="0">
      <alignment vertical="center"/>
    </xf>
    <xf numFmtId="0" fontId="26" fillId="0" borderId="0"/>
    <xf numFmtId="0" fontId="26" fillId="0" borderId="0"/>
    <xf numFmtId="0" fontId="26" fillId="0" borderId="0"/>
    <xf numFmtId="0" fontId="19" fillId="0" borderId="0"/>
    <xf numFmtId="0" fontId="32" fillId="0" borderId="0"/>
    <xf numFmtId="164" fontId="3" fillId="0" borderId="0" applyFont="0" applyFill="0" applyBorder="0" applyAlignment="0" applyProtection="0"/>
    <xf numFmtId="0" fontId="44" fillId="0" borderId="0">
      <protection locked="0"/>
    </xf>
    <xf numFmtId="0" fontId="44" fillId="0" borderId="0"/>
    <xf numFmtId="0" fontId="46" fillId="0" borderId="0"/>
    <xf numFmtId="0" fontId="2" fillId="0" borderId="0"/>
    <xf numFmtId="0" fontId="2" fillId="0" borderId="0"/>
    <xf numFmtId="0" fontId="2" fillId="0" borderId="0"/>
    <xf numFmtId="0" fontId="5" fillId="0" borderId="0"/>
    <xf numFmtId="0" fontId="2" fillId="0" borderId="0"/>
    <xf numFmtId="0" fontId="3" fillId="0" borderId="0"/>
    <xf numFmtId="0" fontId="2" fillId="0" borderId="1"/>
    <xf numFmtId="0" fontId="2" fillId="0" borderId="0"/>
    <xf numFmtId="0" fontId="4" fillId="0" borderId="0">
      <alignment vertical="center"/>
    </xf>
    <xf numFmtId="0" fontId="2" fillId="0" borderId="0"/>
    <xf numFmtId="0" fontId="2" fillId="0" borderId="0"/>
    <xf numFmtId="0" fontId="2" fillId="0" borderId="0"/>
    <xf numFmtId="0" fontId="5" fillId="0" borderId="0">
      <protection locked="0"/>
    </xf>
    <xf numFmtId="0" fontId="5" fillId="0" borderId="0"/>
    <xf numFmtId="0" fontId="3" fillId="0" borderId="0"/>
    <xf numFmtId="0" fontId="1" fillId="0" borderId="0"/>
    <xf numFmtId="0" fontId="1" fillId="0" borderId="0"/>
    <xf numFmtId="0" fontId="1" fillId="0" borderId="0"/>
    <xf numFmtId="0" fontId="32" fillId="0" borderId="0"/>
    <xf numFmtId="0" fontId="1" fillId="0" borderId="0"/>
    <xf numFmtId="0" fontId="1" fillId="0" borderId="1"/>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1"/>
    <xf numFmtId="0" fontId="1" fillId="0" borderId="0"/>
    <xf numFmtId="0" fontId="1" fillId="0" borderId="0"/>
    <xf numFmtId="0" fontId="1" fillId="0" borderId="0"/>
    <xf numFmtId="0" fontId="1" fillId="0" borderId="0"/>
  </cellStyleXfs>
  <cellXfs count="272">
    <xf numFmtId="0" fontId="0" fillId="0" borderId="0" xfId="0"/>
    <xf numFmtId="0" fontId="5" fillId="0" borderId="0" xfId="4"/>
    <xf numFmtId="0" fontId="6" fillId="0" borderId="0" xfId="47" applyFont="1" applyAlignment="1">
      <alignment horizontal="left" vertical="top"/>
    </xf>
    <xf numFmtId="0" fontId="7" fillId="0" borderId="0" xfId="4" applyFont="1" applyAlignment="1">
      <alignment vertical="center" wrapText="1"/>
    </xf>
    <xf numFmtId="0" fontId="9" fillId="0" borderId="5" xfId="4" applyFont="1" applyBorder="1" applyAlignment="1">
      <alignment horizontal="left" vertical="top"/>
    </xf>
    <xf numFmtId="0" fontId="5" fillId="0" borderId="5" xfId="4" applyBorder="1" applyAlignment="1">
      <alignment horizontal="left" vertical="center"/>
    </xf>
    <xf numFmtId="0" fontId="5" fillId="0" borderId="0" xfId="4" applyAlignment="1">
      <alignment horizontal="left" vertical="center"/>
    </xf>
    <xf numFmtId="0" fontId="5" fillId="0" borderId="5" xfId="4" applyBorder="1"/>
    <xf numFmtId="0" fontId="5" fillId="0" borderId="10" xfId="4" applyBorder="1" applyAlignment="1">
      <alignment horizontal="left" vertical="center"/>
    </xf>
    <xf numFmtId="0" fontId="5" fillId="0" borderId="10" xfId="4" applyBorder="1"/>
    <xf numFmtId="0" fontId="10" fillId="0" borderId="0" xfId="9" applyFont="1"/>
    <xf numFmtId="0" fontId="12" fillId="0" borderId="0" xfId="9" applyFont="1"/>
    <xf numFmtId="0" fontId="6" fillId="0" borderId="0" xfId="47" applyFont="1" applyAlignment="1">
      <alignment horizontal="center" vertical="top" wrapText="1"/>
    </xf>
    <xf numFmtId="0" fontId="12" fillId="0" borderId="0" xfId="9" applyFont="1" applyAlignment="1">
      <alignment horizontal="center" vertical="top" wrapText="1"/>
    </xf>
    <xf numFmtId="0" fontId="12" fillId="0" borderId="0" xfId="9" applyFont="1" applyAlignment="1">
      <alignment wrapText="1"/>
    </xf>
    <xf numFmtId="0" fontId="10" fillId="0" borderId="1" xfId="9" applyFont="1" applyBorder="1"/>
    <xf numFmtId="0" fontId="7" fillId="0" borderId="1" xfId="9" applyFont="1" applyBorder="1" applyAlignment="1">
      <alignment horizontal="center" vertical="center"/>
    </xf>
    <xf numFmtId="0" fontId="12" fillId="0" borderId="13" xfId="9" applyFont="1" applyBorder="1"/>
    <xf numFmtId="0" fontId="12" fillId="0" borderId="0" xfId="9" applyFont="1" applyAlignment="1">
      <alignment horizontal="left" wrapText="1"/>
    </xf>
    <xf numFmtId="0" fontId="12" fillId="0" borderId="0" xfId="9" applyFont="1" applyAlignment="1">
      <alignment horizontal="left"/>
    </xf>
    <xf numFmtId="4" fontId="43" fillId="4" borderId="1" xfId="47" applyNumberFormat="1" applyFont="1" applyFill="1" applyBorder="1" applyAlignment="1">
      <alignment horizontal="center" vertical="center"/>
    </xf>
    <xf numFmtId="0" fontId="45" fillId="9" borderId="1" xfId="18" applyFont="1" applyFill="1" applyBorder="1" applyAlignment="1" applyProtection="1">
      <alignment horizontal="left" vertical="center" wrapText="1"/>
    </xf>
    <xf numFmtId="4" fontId="45" fillId="9" borderId="1" xfId="47" applyNumberFormat="1" applyFont="1" applyFill="1" applyBorder="1" applyAlignment="1">
      <alignment horizontal="center" vertical="center"/>
    </xf>
    <xf numFmtId="0" fontId="43" fillId="0" borderId="0" xfId="0" applyFont="1" applyAlignment="1">
      <alignment horizontal="center" vertical="center"/>
    </xf>
    <xf numFmtId="1" fontId="43" fillId="4" borderId="1" xfId="47" applyNumberFormat="1" applyFont="1" applyFill="1" applyBorder="1" applyAlignment="1">
      <alignment horizontal="center" vertical="center"/>
    </xf>
    <xf numFmtId="0" fontId="43" fillId="0" borderId="1" xfId="0" applyFont="1" applyBorder="1" applyAlignment="1">
      <alignment horizontal="center" vertical="center"/>
    </xf>
    <xf numFmtId="4" fontId="43" fillId="2" borderId="1" xfId="47" applyNumberFormat="1" applyFont="1" applyFill="1" applyBorder="1" applyAlignment="1">
      <alignment horizontal="center" vertical="center"/>
    </xf>
    <xf numFmtId="166" fontId="43" fillId="2" borderId="1" xfId="47" applyNumberFormat="1" applyFont="1" applyFill="1" applyBorder="1" applyAlignment="1">
      <alignment horizontal="center" vertical="center"/>
    </xf>
    <xf numFmtId="0" fontId="43" fillId="2" borderId="1" xfId="47" applyFont="1" applyFill="1" applyBorder="1" applyAlignment="1">
      <alignment horizontal="center" vertical="center"/>
    </xf>
    <xf numFmtId="166" fontId="43" fillId="0" borderId="0" xfId="47" applyNumberFormat="1" applyFont="1" applyAlignment="1">
      <alignment horizontal="center" vertical="center"/>
    </xf>
    <xf numFmtId="0" fontId="43" fillId="4" borderId="1" xfId="0" applyFont="1" applyFill="1" applyBorder="1" applyAlignment="1">
      <alignment vertical="center" wrapText="1"/>
    </xf>
    <xf numFmtId="0" fontId="43" fillId="4" borderId="1" xfId="0" applyFont="1" applyFill="1" applyBorder="1" applyAlignment="1">
      <alignment horizontal="center" vertical="center"/>
    </xf>
    <xf numFmtId="166" fontId="43" fillId="4" borderId="1" xfId="0" applyNumberFormat="1" applyFont="1" applyFill="1" applyBorder="1" applyAlignment="1">
      <alignment horizontal="left" vertical="center"/>
    </xf>
    <xf numFmtId="0" fontId="43" fillId="4" borderId="1" xfId="0" applyFont="1" applyFill="1" applyBorder="1" applyAlignment="1">
      <alignment horizontal="left" vertical="center" wrapText="1"/>
    </xf>
    <xf numFmtId="0" fontId="43" fillId="0" borderId="0" xfId="0" applyFont="1" applyAlignment="1">
      <alignment horizontal="left" vertical="center"/>
    </xf>
    <xf numFmtId="166" fontId="43" fillId="9" borderId="1" xfId="47" applyNumberFormat="1" applyFont="1" applyFill="1" applyBorder="1" applyAlignment="1">
      <alignment horizontal="center" vertical="center"/>
    </xf>
    <xf numFmtId="0" fontId="47" fillId="4" borderId="0" xfId="0" applyFont="1" applyFill="1" applyAlignment="1">
      <alignment horizontal="left" vertical="center"/>
    </xf>
    <xf numFmtId="166" fontId="43" fillId="0" borderId="1" xfId="0" applyNumberFormat="1" applyFont="1" applyBorder="1" applyAlignment="1">
      <alignment horizontal="center" vertical="center"/>
    </xf>
    <xf numFmtId="166" fontId="47" fillId="4" borderId="1" xfId="47" applyNumberFormat="1" applyFont="1" applyFill="1" applyBorder="1" applyAlignment="1">
      <alignment horizontal="center" vertical="center"/>
    </xf>
    <xf numFmtId="0" fontId="47" fillId="4" borderId="1" xfId="0" applyFont="1" applyFill="1" applyBorder="1" applyAlignment="1">
      <alignment horizontal="left" vertical="center"/>
    </xf>
    <xf numFmtId="0" fontId="47" fillId="4" borderId="1" xfId="0" applyFont="1" applyFill="1" applyBorder="1" applyAlignment="1">
      <alignment horizontal="left" vertical="center" wrapText="1"/>
    </xf>
    <xf numFmtId="2" fontId="47" fillId="4" borderId="1" xfId="0" applyNumberFormat="1" applyFont="1" applyFill="1" applyBorder="1" applyAlignment="1">
      <alignment horizontal="center" vertical="center"/>
    </xf>
    <xf numFmtId="0" fontId="47" fillId="4" borderId="1" xfId="47" applyFont="1" applyFill="1" applyBorder="1" applyAlignment="1">
      <alignment horizontal="left" vertical="center" wrapText="1"/>
    </xf>
    <xf numFmtId="0" fontId="47" fillId="4" borderId="1" xfId="8" applyFont="1" applyFill="1" applyBorder="1" applyAlignment="1">
      <alignment horizontal="left" vertical="center" wrapText="1"/>
    </xf>
    <xf numFmtId="0" fontId="43" fillId="4" borderId="1" xfId="0" applyFont="1" applyFill="1" applyBorder="1" applyAlignment="1">
      <alignment horizontal="left" vertical="center"/>
    </xf>
    <xf numFmtId="0" fontId="47" fillId="4" borderId="1" xfId="47" applyFont="1" applyFill="1" applyBorder="1" applyAlignment="1">
      <alignment horizontal="center" vertical="center"/>
    </xf>
    <xf numFmtId="0" fontId="45" fillId="3" borderId="1" xfId="47" applyFont="1" applyFill="1" applyBorder="1" applyAlignment="1">
      <alignment horizontal="center" vertical="center" wrapText="1"/>
    </xf>
    <xf numFmtId="4" fontId="45" fillId="3" borderId="1" xfId="47" applyNumberFormat="1" applyFont="1" applyFill="1" applyBorder="1" applyAlignment="1">
      <alignment horizontal="center" vertical="center" wrapText="1"/>
    </xf>
    <xf numFmtId="0" fontId="43" fillId="0" borderId="0" xfId="0" applyFont="1" applyAlignment="1">
      <alignment vertical="center"/>
    </xf>
    <xf numFmtId="0" fontId="43" fillId="0" borderId="0" xfId="47" applyFont="1" applyAlignment="1">
      <alignment horizontal="left" vertical="center"/>
    </xf>
    <xf numFmtId="0" fontId="43" fillId="0" borderId="0" xfId="47" applyFont="1" applyAlignment="1">
      <alignment horizontal="center" vertical="center"/>
    </xf>
    <xf numFmtId="0" fontId="43" fillId="0" borderId="0" xfId="47" applyFont="1" applyAlignment="1">
      <alignment vertical="center"/>
    </xf>
    <xf numFmtId="0" fontId="45" fillId="4" borderId="1" xfId="47" applyFont="1" applyFill="1" applyBorder="1" applyAlignment="1">
      <alignment horizontal="center" vertical="center" wrapText="1"/>
    </xf>
    <xf numFmtId="4" fontId="43" fillId="4" borderId="1" xfId="47" applyNumberFormat="1" applyFont="1" applyFill="1" applyBorder="1" applyAlignment="1">
      <alignment horizontal="left" vertical="center"/>
    </xf>
    <xf numFmtId="2" fontId="43" fillId="4" borderId="1" xfId="0" applyNumberFormat="1" applyFont="1" applyFill="1" applyBorder="1" applyAlignment="1">
      <alignment horizontal="center" vertical="center"/>
    </xf>
    <xf numFmtId="0" fontId="43" fillId="4" borderId="0" xfId="0" applyFont="1" applyFill="1" applyAlignment="1">
      <alignment vertical="center"/>
    </xf>
    <xf numFmtId="0" fontId="47" fillId="4" borderId="0" xfId="0" applyFont="1" applyFill="1" applyAlignment="1">
      <alignment vertical="center"/>
    </xf>
    <xf numFmtId="0" fontId="47" fillId="0" borderId="0" xfId="0" applyFont="1" applyAlignment="1">
      <alignment vertical="center"/>
    </xf>
    <xf numFmtId="0" fontId="45" fillId="9" borderId="14" xfId="47" applyFont="1" applyFill="1" applyBorder="1" applyAlignment="1">
      <alignment horizontal="left" vertical="center" wrapText="1"/>
    </xf>
    <xf numFmtId="0" fontId="45" fillId="9" borderId="1" xfId="47" applyFont="1" applyFill="1" applyBorder="1" applyAlignment="1">
      <alignment horizontal="left" vertical="center" wrapText="1"/>
    </xf>
    <xf numFmtId="0" fontId="45" fillId="4" borderId="17" xfId="47" applyFont="1" applyFill="1" applyBorder="1" applyAlignment="1">
      <alignment horizontal="center" vertical="center" wrapText="1"/>
    </xf>
    <xf numFmtId="0" fontId="45" fillId="4" borderId="17" xfId="47" applyFont="1" applyFill="1" applyBorder="1" applyAlignment="1">
      <alignment horizontal="left" vertical="center" wrapText="1"/>
    </xf>
    <xf numFmtId="0" fontId="43" fillId="0" borderId="1" xfId="0" applyFont="1" applyBorder="1" applyAlignment="1">
      <alignment horizontal="left" vertical="center"/>
    </xf>
    <xf numFmtId="0" fontId="45" fillId="2" borderId="1" xfId="47" applyFont="1" applyFill="1" applyBorder="1" applyAlignment="1">
      <alignment horizontal="left" vertical="center" wrapText="1"/>
    </xf>
    <xf numFmtId="0" fontId="45" fillId="2" borderId="1" xfId="27" applyFont="1" applyFill="1" applyBorder="1" applyAlignment="1">
      <alignment horizontal="left" vertical="center" wrapText="1"/>
    </xf>
    <xf numFmtId="0" fontId="45" fillId="2" borderId="1" xfId="47" applyFont="1" applyFill="1" applyBorder="1" applyAlignment="1">
      <alignment horizontal="left" vertical="center"/>
    </xf>
    <xf numFmtId="0" fontId="43" fillId="2" borderId="1" xfId="47" applyFont="1" applyFill="1" applyBorder="1" applyAlignment="1">
      <alignment horizontal="left" vertical="center"/>
    </xf>
    <xf numFmtId="0" fontId="43" fillId="2" borderId="0" xfId="58" applyFont="1" applyFill="1" applyAlignment="1">
      <alignment horizontal="left" vertical="center"/>
    </xf>
    <xf numFmtId="166" fontId="43" fillId="4" borderId="1" xfId="47" applyNumberFormat="1" applyFont="1" applyFill="1" applyBorder="1" applyAlignment="1">
      <alignment horizontal="center" vertical="center" wrapText="1"/>
    </xf>
    <xf numFmtId="166" fontId="43" fillId="4" borderId="1" xfId="0" applyNumberFormat="1" applyFont="1" applyFill="1" applyBorder="1" applyAlignment="1">
      <alignment horizontal="center" vertical="center"/>
    </xf>
    <xf numFmtId="166" fontId="43" fillId="4" borderId="1" xfId="47" applyNumberFormat="1" applyFont="1" applyFill="1" applyBorder="1" applyAlignment="1">
      <alignment horizontal="center" vertical="center"/>
    </xf>
    <xf numFmtId="49" fontId="43" fillId="4" borderId="1" xfId="47" applyNumberFormat="1" applyFont="1" applyFill="1" applyBorder="1" applyAlignment="1" applyProtection="1">
      <alignment horizontal="left" vertical="center" wrapText="1"/>
      <protection locked="0"/>
    </xf>
    <xf numFmtId="0" fontId="43" fillId="4" borderId="1" xfId="47" applyFont="1" applyFill="1" applyBorder="1" applyAlignment="1">
      <alignment horizontal="left" vertical="center" wrapText="1"/>
    </xf>
    <xf numFmtId="0" fontId="47" fillId="4" borderId="0" xfId="0" applyFont="1" applyFill="1" applyAlignment="1">
      <alignment horizontal="left" vertical="center"/>
    </xf>
    <xf numFmtId="0" fontId="47" fillId="4" borderId="1" xfId="0" applyFont="1" applyFill="1" applyBorder="1" applyAlignment="1">
      <alignment horizontal="center" vertical="center"/>
    </xf>
    <xf numFmtId="49" fontId="47" fillId="4" borderId="1" xfId="47" applyNumberFormat="1" applyFont="1" applyFill="1" applyBorder="1" applyAlignment="1" applyProtection="1">
      <alignment horizontal="left" vertical="center" wrapText="1"/>
      <protection locked="0"/>
    </xf>
    <xf numFmtId="0" fontId="43" fillId="4" borderId="1" xfId="0" applyFont="1" applyFill="1" applyBorder="1" applyAlignment="1">
      <alignment vertical="center"/>
    </xf>
    <xf numFmtId="0" fontId="43" fillId="4" borderId="1" xfId="47" applyFont="1" applyFill="1" applyBorder="1" applyAlignment="1">
      <alignment horizontal="center" vertical="center"/>
    </xf>
    <xf numFmtId="49" fontId="43" fillId="4" borderId="1" xfId="47" applyNumberFormat="1" applyFont="1" applyFill="1" applyBorder="1" applyAlignment="1" applyProtection="1">
      <alignment horizontal="center" vertical="center"/>
      <protection locked="0"/>
    </xf>
    <xf numFmtId="0" fontId="43" fillId="4" borderId="1" xfId="47" applyFont="1" applyFill="1" applyBorder="1" applyAlignment="1">
      <alignment horizontal="left" vertical="center"/>
    </xf>
    <xf numFmtId="49" fontId="47" fillId="4" borderId="1" xfId="47" applyNumberFormat="1" applyFont="1" applyFill="1" applyBorder="1" applyAlignment="1" applyProtection="1">
      <alignment horizontal="center" vertical="center"/>
      <protection locked="0"/>
    </xf>
    <xf numFmtId="0" fontId="45" fillId="9" borderId="1" xfId="27" applyFont="1" applyFill="1" applyBorder="1" applyAlignment="1">
      <alignment horizontal="center" vertical="center"/>
    </xf>
    <xf numFmtId="0" fontId="43" fillId="4" borderId="1" xfId="27" applyFont="1" applyFill="1" applyBorder="1" applyAlignment="1">
      <alignment horizontal="center" vertical="center"/>
    </xf>
    <xf numFmtId="0" fontId="47" fillId="4" borderId="1" xfId="8" applyFont="1" applyFill="1" applyBorder="1" applyAlignment="1">
      <alignment horizontal="center" vertical="center"/>
    </xf>
    <xf numFmtId="0" fontId="47" fillId="4" borderId="1" xfId="8" applyFont="1" applyFill="1" applyBorder="1" applyAlignment="1">
      <alignment horizontal="left" vertical="center"/>
    </xf>
    <xf numFmtId="1" fontId="47" fillId="4" borderId="1" xfId="47" applyNumberFormat="1" applyFont="1" applyFill="1" applyBorder="1" applyAlignment="1">
      <alignment horizontal="left" vertical="center"/>
    </xf>
    <xf numFmtId="2" fontId="47" fillId="4" borderId="1" xfId="47" applyNumberFormat="1" applyFont="1" applyFill="1" applyBorder="1" applyAlignment="1">
      <alignment horizontal="center" vertical="center"/>
    </xf>
    <xf numFmtId="1" fontId="47" fillId="4" borderId="1" xfId="47" applyNumberFormat="1" applyFont="1" applyFill="1" applyBorder="1" applyAlignment="1">
      <alignment horizontal="center" vertical="center"/>
    </xf>
    <xf numFmtId="0" fontId="45" fillId="9" borderId="1" xfId="47" applyFont="1" applyFill="1" applyBorder="1" applyAlignment="1">
      <alignment horizontal="left" vertical="center"/>
    </xf>
    <xf numFmtId="0" fontId="45" fillId="9" borderId="1" xfId="47" applyFont="1" applyFill="1" applyBorder="1" applyAlignment="1">
      <alignment horizontal="center" vertical="center"/>
    </xf>
    <xf numFmtId="166" fontId="45" fillId="9" borderId="1" xfId="47" applyNumberFormat="1" applyFont="1" applyFill="1" applyBorder="1" applyAlignment="1">
      <alignment horizontal="center" vertical="center"/>
    </xf>
    <xf numFmtId="0" fontId="45" fillId="4" borderId="17" xfId="47" applyFont="1" applyFill="1" applyBorder="1" applyAlignment="1">
      <alignment horizontal="left" vertical="center"/>
    </xf>
    <xf numFmtId="0" fontId="45" fillId="4" borderId="17" xfId="47" applyFont="1" applyFill="1" applyBorder="1" applyAlignment="1">
      <alignment horizontal="center" vertical="center"/>
    </xf>
    <xf numFmtId="0" fontId="45" fillId="2" borderId="1" xfId="47" applyFont="1" applyFill="1" applyBorder="1" applyAlignment="1">
      <alignment horizontal="center" vertical="center"/>
    </xf>
    <xf numFmtId="9" fontId="45" fillId="2" borderId="1" xfId="47" applyNumberFormat="1" applyFont="1" applyFill="1" applyBorder="1" applyAlignment="1">
      <alignment horizontal="center" vertical="center"/>
    </xf>
    <xf numFmtId="166" fontId="45" fillId="4" borderId="0" xfId="0" applyNumberFormat="1" applyFont="1" applyFill="1" applyAlignment="1">
      <alignment horizontal="center" vertical="center"/>
    </xf>
    <xf numFmtId="49" fontId="45" fillId="9" borderId="1" xfId="47" applyNumberFormat="1" applyFont="1" applyFill="1" applyBorder="1" applyAlignment="1" applyProtection="1">
      <alignment horizontal="center" vertical="center"/>
      <protection locked="0"/>
    </xf>
    <xf numFmtId="166" fontId="43" fillId="9" borderId="1" xfId="8" applyNumberFormat="1" applyFont="1" applyFill="1" applyBorder="1" applyAlignment="1" applyProtection="1">
      <alignment horizontal="center" vertical="center"/>
      <protection locked="0"/>
    </xf>
    <xf numFmtId="10" fontId="45" fillId="2" borderId="1" xfId="47" applyNumberFormat="1" applyFont="1" applyFill="1" applyBorder="1" applyAlignment="1">
      <alignment horizontal="center" vertical="center"/>
    </xf>
    <xf numFmtId="0" fontId="45" fillId="3" borderId="1" xfId="47" applyFont="1" applyFill="1" applyBorder="1" applyAlignment="1">
      <alignment horizontal="center" vertical="center"/>
    </xf>
    <xf numFmtId="0" fontId="43" fillId="4" borderId="1" xfId="8" applyFont="1" applyFill="1" applyBorder="1" applyAlignment="1">
      <alignment horizontal="left" vertical="center" wrapText="1"/>
    </xf>
    <xf numFmtId="0" fontId="49" fillId="10" borderId="1" xfId="0" applyFont="1" applyFill="1" applyBorder="1" applyAlignment="1">
      <alignment horizontal="center" vertical="center"/>
    </xf>
    <xf numFmtId="0" fontId="43" fillId="4" borderId="1" xfId="18" applyFont="1" applyFill="1" applyBorder="1" applyAlignment="1" applyProtection="1">
      <alignment horizontal="left" vertical="center" wrapText="1"/>
    </xf>
    <xf numFmtId="49" fontId="49" fillId="10" borderId="18" xfId="0" applyNumberFormat="1" applyFont="1" applyFill="1" applyBorder="1" applyAlignment="1" applyProtection="1">
      <alignment horizontal="center" vertical="center"/>
      <protection locked="0"/>
    </xf>
    <xf numFmtId="0" fontId="43" fillId="4" borderId="1" xfId="47" applyFont="1" applyFill="1" applyBorder="1" applyAlignment="1">
      <alignment horizontal="center" vertical="center" wrapText="1"/>
    </xf>
    <xf numFmtId="0" fontId="43" fillId="0" borderId="1" xfId="47" applyFont="1" applyFill="1" applyBorder="1" applyAlignment="1">
      <alignment horizontal="center" vertical="center" wrapText="1"/>
    </xf>
    <xf numFmtId="166" fontId="43" fillId="0" borderId="1" xfId="47" applyNumberFormat="1" applyFont="1" applyBorder="1" applyAlignment="1">
      <alignment horizontal="center" vertical="center"/>
    </xf>
    <xf numFmtId="166" fontId="43" fillId="0" borderId="1" xfId="47" applyNumberFormat="1" applyFont="1" applyFill="1" applyBorder="1" applyAlignment="1">
      <alignment horizontal="center" vertical="center" wrapText="1"/>
    </xf>
    <xf numFmtId="49" fontId="43" fillId="0" borderId="1" xfId="47" applyNumberFormat="1" applyFont="1" applyBorder="1" applyAlignment="1" applyProtection="1">
      <alignment horizontal="left" vertical="center" wrapText="1"/>
      <protection locked="0"/>
    </xf>
    <xf numFmtId="0" fontId="43" fillId="4" borderId="1" xfId="8" applyFont="1" applyFill="1" applyBorder="1" applyAlignment="1">
      <alignment horizontal="left" wrapText="1"/>
    </xf>
    <xf numFmtId="0" fontId="43" fillId="4" borderId="1" xfId="8" applyFont="1" applyFill="1" applyBorder="1" applyAlignment="1">
      <alignment horizontal="center" vertical="center" wrapText="1"/>
    </xf>
    <xf numFmtId="2" fontId="43" fillId="4" borderId="1" xfId="8" applyNumberFormat="1" applyFont="1" applyFill="1" applyBorder="1" applyAlignment="1">
      <alignment horizontal="center" vertical="center" wrapText="1"/>
    </xf>
    <xf numFmtId="166" fontId="43" fillId="0" borderId="1" xfId="0" applyNumberFormat="1" applyFont="1" applyFill="1" applyBorder="1" applyAlignment="1">
      <alignment horizontal="center" vertical="center"/>
    </xf>
    <xf numFmtId="0" fontId="43" fillId="0" borderId="0" xfId="0" applyFont="1" applyFill="1"/>
    <xf numFmtId="0" fontId="43" fillId="4" borderId="1" xfId="0" applyFont="1" applyFill="1" applyBorder="1" applyAlignment="1">
      <alignment horizontal="left" vertical="top" wrapText="1"/>
    </xf>
    <xf numFmtId="0" fontId="43" fillId="4" borderId="1" xfId="0" applyFont="1" applyFill="1" applyBorder="1" applyAlignment="1">
      <alignment horizontal="left" vertical="top"/>
    </xf>
    <xf numFmtId="2" fontId="43" fillId="4" borderId="1" xfId="0" applyNumberFormat="1" applyFont="1" applyFill="1" applyBorder="1" applyAlignment="1">
      <alignment horizontal="center" vertical="top"/>
    </xf>
    <xf numFmtId="0" fontId="43" fillId="4" borderId="1" xfId="0" applyFont="1" applyFill="1" applyBorder="1" applyAlignment="1">
      <alignment horizontal="center" vertical="top"/>
    </xf>
    <xf numFmtId="0" fontId="43" fillId="4" borderId="17" xfId="47" applyFont="1" applyFill="1" applyBorder="1" applyAlignment="1">
      <alignment horizontal="center" vertical="center" wrapText="1"/>
    </xf>
    <xf numFmtId="4" fontId="43" fillId="4" borderId="17" xfId="47" applyNumberFormat="1" applyFont="1" applyFill="1" applyBorder="1" applyAlignment="1">
      <alignment horizontal="center" vertical="center" wrapText="1"/>
    </xf>
    <xf numFmtId="0" fontId="43" fillId="4" borderId="17" xfId="47" applyFont="1" applyFill="1" applyBorder="1" applyAlignment="1">
      <alignment horizontal="center" vertical="center"/>
    </xf>
    <xf numFmtId="2" fontId="43" fillId="0" borderId="17" xfId="47" applyNumberFormat="1" applyFont="1" applyFill="1" applyBorder="1" applyAlignment="1">
      <alignment horizontal="center" vertical="center"/>
    </xf>
    <xf numFmtId="2" fontId="43" fillId="4" borderId="1" xfId="47" applyNumberFormat="1" applyFont="1" applyFill="1" applyBorder="1" applyAlignment="1">
      <alignment horizontal="center" vertical="center"/>
    </xf>
    <xf numFmtId="4" fontId="43" fillId="0" borderId="1" xfId="47" applyNumberFormat="1" applyFont="1" applyFill="1" applyBorder="1" applyAlignment="1">
      <alignment horizontal="left" vertical="center"/>
    </xf>
    <xf numFmtId="2" fontId="43" fillId="0" borderId="1" xfId="8" applyNumberFormat="1" applyFont="1" applyFill="1" applyBorder="1" applyAlignment="1">
      <alignment horizontal="center" vertical="center" wrapText="1"/>
    </xf>
    <xf numFmtId="4" fontId="43" fillId="0" borderId="1" xfId="47" applyNumberFormat="1" applyFont="1" applyFill="1" applyBorder="1" applyAlignment="1">
      <alignment horizontal="center" vertical="center" wrapText="1"/>
    </xf>
    <xf numFmtId="4" fontId="43" fillId="0" borderId="1" xfId="47" applyNumberFormat="1" applyFont="1" applyFill="1" applyBorder="1" applyAlignment="1">
      <alignment horizontal="center" vertical="center"/>
    </xf>
    <xf numFmtId="166" fontId="43" fillId="0" borderId="1" xfId="47" applyNumberFormat="1" applyFont="1" applyFill="1" applyBorder="1" applyAlignment="1">
      <alignment horizontal="center" vertical="center"/>
    </xf>
    <xf numFmtId="166" fontId="47" fillId="0" borderId="1" xfId="47" applyNumberFormat="1" applyFont="1" applyFill="1" applyBorder="1" applyAlignment="1">
      <alignment horizontal="center" vertical="center"/>
    </xf>
    <xf numFmtId="0" fontId="45" fillId="0" borderId="17" xfId="47" applyFont="1" applyFill="1" applyBorder="1" applyAlignment="1">
      <alignment horizontal="left" vertical="center"/>
    </xf>
    <xf numFmtId="166" fontId="43" fillId="0" borderId="1" xfId="3" applyNumberFormat="1" applyFont="1" applyFill="1" applyBorder="1" applyAlignment="1">
      <alignment horizontal="center" vertical="center"/>
    </xf>
    <xf numFmtId="0" fontId="43" fillId="0" borderId="1" xfId="0" applyFont="1" applyFill="1" applyBorder="1" applyAlignment="1">
      <alignment horizontal="left" vertical="center"/>
    </xf>
    <xf numFmtId="0" fontId="43" fillId="0" borderId="1" xfId="47" applyFont="1" applyFill="1" applyBorder="1" applyAlignment="1">
      <alignment horizontal="left" vertical="center"/>
    </xf>
    <xf numFmtId="0" fontId="43" fillId="0" borderId="0" xfId="0" applyFont="1" applyFill="1" applyAlignment="1">
      <alignment vertical="center"/>
    </xf>
    <xf numFmtId="166" fontId="47" fillId="0" borderId="1" xfId="47" applyNumberFormat="1" applyFont="1" applyBorder="1" applyAlignment="1">
      <alignment horizontal="center" vertical="center"/>
    </xf>
    <xf numFmtId="166" fontId="47" fillId="4" borderId="1" xfId="8" applyNumberFormat="1" applyFont="1" applyFill="1" applyBorder="1" applyAlignment="1">
      <alignment horizontal="left" vertical="center"/>
    </xf>
    <xf numFmtId="2" fontId="47" fillId="0" borderId="1" xfId="0" applyNumberFormat="1" applyFont="1" applyBorder="1" applyAlignment="1">
      <alignment horizontal="center" vertical="center"/>
    </xf>
    <xf numFmtId="0" fontId="47" fillId="0" borderId="2" xfId="0" applyFont="1" applyBorder="1" applyAlignment="1">
      <alignment horizontal="left" vertical="center" wrapText="1"/>
    </xf>
    <xf numFmtId="2" fontId="47" fillId="0" borderId="1" xfId="47" applyNumberFormat="1" applyFont="1" applyFill="1" applyBorder="1" applyAlignment="1">
      <alignment horizontal="center" vertical="center"/>
    </xf>
    <xf numFmtId="0" fontId="43" fillId="4" borderId="0" xfId="0" applyFont="1" applyFill="1" applyAlignment="1">
      <alignment horizontal="center" vertical="center"/>
    </xf>
    <xf numFmtId="166" fontId="47" fillId="4" borderId="1" xfId="47" applyNumberFormat="1" applyFont="1" applyFill="1" applyBorder="1" applyAlignment="1">
      <alignment horizontal="center" vertical="center"/>
    </xf>
    <xf numFmtId="166" fontId="43" fillId="4" borderId="1" xfId="47" applyNumberFormat="1" applyFont="1" applyFill="1" applyBorder="1" applyAlignment="1">
      <alignment horizontal="center" vertical="center"/>
    </xf>
    <xf numFmtId="0" fontId="43" fillId="4" borderId="1" xfId="47" applyFont="1" applyFill="1" applyBorder="1" applyAlignment="1">
      <alignment horizontal="left" vertical="center" wrapText="1"/>
    </xf>
    <xf numFmtId="0" fontId="43" fillId="4" borderId="1" xfId="47" applyFont="1" applyFill="1" applyBorder="1" applyAlignment="1">
      <alignment horizontal="center" vertical="center"/>
    </xf>
    <xf numFmtId="49" fontId="43" fillId="0" borderId="1" xfId="47" applyNumberFormat="1" applyFont="1" applyFill="1" applyBorder="1" applyAlignment="1" applyProtection="1">
      <alignment horizontal="center" vertical="center"/>
      <protection locked="0"/>
    </xf>
    <xf numFmtId="0" fontId="43" fillId="0" borderId="1" xfId="8" applyFont="1" applyFill="1" applyBorder="1" applyAlignment="1">
      <alignment horizontal="left" wrapText="1"/>
    </xf>
    <xf numFmtId="2" fontId="43" fillId="4" borderId="1" xfId="47" applyNumberFormat="1" applyFont="1" applyFill="1" applyBorder="1" applyAlignment="1" applyProtection="1">
      <alignment horizontal="center" vertical="center"/>
      <protection locked="0"/>
    </xf>
    <xf numFmtId="2" fontId="43" fillId="4" borderId="16" xfId="47" applyNumberFormat="1" applyFont="1" applyFill="1" applyBorder="1" applyAlignment="1" applyProtection="1">
      <alignment horizontal="center" vertical="center"/>
      <protection locked="0"/>
    </xf>
    <xf numFmtId="0" fontId="47" fillId="4" borderId="1" xfId="18" applyFont="1" applyFill="1" applyBorder="1" applyAlignment="1" applyProtection="1">
      <alignment horizontal="center" vertical="center" wrapText="1"/>
    </xf>
    <xf numFmtId="0" fontId="43" fillId="4" borderId="16" xfId="18" applyFont="1" applyFill="1" applyBorder="1" applyAlignment="1" applyProtection="1">
      <alignment horizontal="left" vertical="center" wrapText="1"/>
    </xf>
    <xf numFmtId="0" fontId="43" fillId="4" borderId="16" xfId="27" applyFont="1" applyFill="1" applyBorder="1" applyAlignment="1">
      <alignment horizontal="center" vertical="center"/>
    </xf>
    <xf numFmtId="0" fontId="49" fillId="10" borderId="16" xfId="0" applyFont="1" applyFill="1" applyBorder="1" applyAlignment="1">
      <alignment horizontal="left" vertical="center" wrapText="1"/>
    </xf>
    <xf numFmtId="166" fontId="49" fillId="10" borderId="16" xfId="0" applyNumberFormat="1" applyFont="1" applyFill="1" applyBorder="1" applyAlignment="1">
      <alignment horizontal="center" vertical="center"/>
    </xf>
    <xf numFmtId="166" fontId="47" fillId="10" borderId="18" xfId="0" applyNumberFormat="1" applyFont="1" applyFill="1" applyBorder="1" applyAlignment="1">
      <alignment horizontal="center" vertical="center" wrapText="1"/>
    </xf>
    <xf numFmtId="0" fontId="43" fillId="4" borderId="1" xfId="8" applyFont="1" applyFill="1" applyBorder="1" applyAlignment="1">
      <alignment horizontal="center" vertical="center"/>
    </xf>
    <xf numFmtId="0" fontId="0" fillId="4" borderId="0" xfId="0" applyFill="1"/>
    <xf numFmtId="0" fontId="43" fillId="0" borderId="0" xfId="47" applyFont="1" applyFill="1" applyAlignment="1">
      <alignment horizontal="left" vertical="center"/>
    </xf>
    <xf numFmtId="4" fontId="45" fillId="0" borderId="1" xfId="47" applyNumberFormat="1" applyFont="1" applyFill="1" applyBorder="1" applyAlignment="1">
      <alignment horizontal="center" vertical="center"/>
    </xf>
    <xf numFmtId="0" fontId="45" fillId="0" borderId="1" xfId="47" applyFont="1" applyFill="1" applyBorder="1" applyAlignment="1">
      <alignment horizontal="center" vertical="center" wrapText="1"/>
    </xf>
    <xf numFmtId="0" fontId="43" fillId="0" borderId="1" xfId="0" applyFont="1" applyFill="1" applyBorder="1" applyAlignment="1">
      <alignment vertical="center"/>
    </xf>
    <xf numFmtId="166" fontId="45" fillId="0" borderId="17" xfId="47" applyNumberFormat="1" applyFont="1" applyFill="1" applyBorder="1" applyAlignment="1">
      <alignment horizontal="center" vertical="center"/>
    </xf>
    <xf numFmtId="0" fontId="49" fillId="0" borderId="1" xfId="0" applyFont="1" applyFill="1" applyBorder="1" applyAlignment="1">
      <alignment horizontal="center" vertical="center" wrapText="1"/>
    </xf>
    <xf numFmtId="166" fontId="43" fillId="0" borderId="1" xfId="0" applyNumberFormat="1" applyFont="1" applyBorder="1" applyAlignment="1">
      <alignment horizontal="left" vertical="center" wrapText="1"/>
    </xf>
    <xf numFmtId="166" fontId="43" fillId="0" borderId="1" xfId="0" applyNumberFormat="1" applyFont="1" applyBorder="1" applyAlignment="1">
      <alignment horizontal="left" vertical="center"/>
    </xf>
    <xf numFmtId="49" fontId="47" fillId="0" borderId="1" xfId="47" applyNumberFormat="1" applyFont="1" applyBorder="1" applyAlignment="1" applyProtection="1">
      <alignment horizontal="left" vertical="center" wrapText="1"/>
      <protection locked="0"/>
    </xf>
    <xf numFmtId="49" fontId="47" fillId="0" borderId="1" xfId="47" applyNumberFormat="1" applyFont="1" applyBorder="1" applyAlignment="1" applyProtection="1">
      <alignment horizontal="center" vertical="center"/>
      <protection locked="0"/>
    </xf>
    <xf numFmtId="0" fontId="45" fillId="4" borderId="1" xfId="8" applyFont="1" applyFill="1" applyBorder="1" applyAlignment="1">
      <alignment horizontal="center" vertical="center" wrapText="1"/>
    </xf>
    <xf numFmtId="2" fontId="43" fillId="4" borderId="1" xfId="8" applyNumberFormat="1" applyFont="1" applyFill="1" applyBorder="1" applyAlignment="1">
      <alignment horizontal="center" vertical="center"/>
    </xf>
    <xf numFmtId="2" fontId="43" fillId="0" borderId="17" xfId="47" applyNumberFormat="1" applyFont="1" applyBorder="1" applyAlignment="1">
      <alignment horizontal="center" vertical="center"/>
    </xf>
    <xf numFmtId="166" fontId="47" fillId="0" borderId="1" xfId="0" applyNumberFormat="1" applyFont="1" applyBorder="1" applyAlignment="1">
      <alignment horizontal="center" vertical="center"/>
    </xf>
    <xf numFmtId="2" fontId="43" fillId="0" borderId="1" xfId="0" applyNumberFormat="1" applyFont="1" applyBorder="1" applyAlignment="1">
      <alignment horizontal="center" vertical="center"/>
    </xf>
    <xf numFmtId="0" fontId="47" fillId="0" borderId="0" xfId="0" applyFont="1"/>
    <xf numFmtId="166" fontId="47" fillId="4" borderId="1" xfId="0" applyNumberFormat="1" applyFont="1" applyFill="1" applyBorder="1" applyAlignment="1">
      <alignment horizontal="left" vertical="center" wrapText="1"/>
    </xf>
    <xf numFmtId="166" fontId="47" fillId="4" borderId="14" xfId="0" applyNumberFormat="1" applyFont="1" applyFill="1" applyBorder="1" applyAlignment="1">
      <alignment horizontal="center" vertical="center"/>
    </xf>
    <xf numFmtId="166" fontId="47" fillId="4" borderId="1" xfId="0" applyNumberFormat="1" applyFont="1" applyFill="1" applyBorder="1" applyAlignment="1">
      <alignment horizontal="center" vertical="center"/>
    </xf>
    <xf numFmtId="0" fontId="51" fillId="0" borderId="0" xfId="0" applyFont="1" applyAlignment="1">
      <alignment horizontal="left" vertical="center" wrapText="1"/>
    </xf>
    <xf numFmtId="0" fontId="43" fillId="0" borderId="1" xfId="8" applyFont="1" applyFill="1" applyBorder="1" applyAlignment="1">
      <alignment horizontal="left" vertical="center" wrapText="1"/>
    </xf>
    <xf numFmtId="0" fontId="43" fillId="4" borderId="0" xfId="47" applyFont="1" applyFill="1" applyAlignment="1">
      <alignment horizontal="center" vertical="center" wrapText="1"/>
    </xf>
    <xf numFmtId="0" fontId="43" fillId="4" borderId="0" xfId="47" applyFont="1" applyFill="1" applyAlignment="1">
      <alignment horizontal="center" vertical="center"/>
    </xf>
    <xf numFmtId="0" fontId="47" fillId="4" borderId="16" xfId="47" applyFont="1" applyFill="1" applyBorder="1" applyAlignment="1">
      <alignment horizontal="left" vertical="center" wrapText="1"/>
    </xf>
    <xf numFmtId="0" fontId="47" fillId="4" borderId="16" xfId="47" applyFont="1" applyFill="1" applyBorder="1" applyAlignment="1">
      <alignment horizontal="center" vertical="center"/>
    </xf>
    <xf numFmtId="166" fontId="47" fillId="4" borderId="16" xfId="47" applyNumberFormat="1" applyFont="1" applyFill="1" applyBorder="1" applyAlignment="1">
      <alignment horizontal="center" vertical="center"/>
    </xf>
    <xf numFmtId="166" fontId="47" fillId="4" borderId="18" xfId="47" applyNumberFormat="1" applyFont="1" applyFill="1" applyBorder="1" applyAlignment="1">
      <alignment horizontal="center" vertical="center"/>
    </xf>
    <xf numFmtId="0" fontId="43" fillId="4" borderId="17" xfId="0" applyFont="1" applyFill="1" applyBorder="1" applyAlignment="1">
      <alignment horizontal="left" vertical="center"/>
    </xf>
    <xf numFmtId="2" fontId="43" fillId="4" borderId="17" xfId="0" applyNumberFormat="1" applyFont="1" applyFill="1" applyBorder="1" applyAlignment="1">
      <alignment horizontal="center" vertical="center"/>
    </xf>
    <xf numFmtId="0" fontId="43" fillId="4" borderId="17" xfId="0" applyFont="1" applyFill="1" applyBorder="1" applyAlignment="1">
      <alignment horizontal="center" vertical="center"/>
    </xf>
    <xf numFmtId="0" fontId="47" fillId="4" borderId="2" xfId="0" applyFont="1" applyFill="1" applyBorder="1" applyAlignment="1">
      <alignment vertical="center" wrapText="1"/>
    </xf>
    <xf numFmtId="0" fontId="47" fillId="4" borderId="1" xfId="0" applyFont="1" applyFill="1" applyBorder="1" applyAlignment="1">
      <alignment vertical="center" wrapText="1"/>
    </xf>
    <xf numFmtId="0" fontId="0" fillId="0" borderId="0" xfId="0" applyBorder="1"/>
    <xf numFmtId="0" fontId="43" fillId="4" borderId="0" xfId="0" applyFont="1" applyFill="1" applyBorder="1" applyAlignment="1">
      <alignment vertical="center" wrapText="1"/>
    </xf>
    <xf numFmtId="0" fontId="43" fillId="4" borderId="0" xfId="47" applyFont="1" applyFill="1" applyBorder="1" applyAlignment="1">
      <alignment horizontal="center" vertical="center"/>
    </xf>
    <xf numFmtId="166" fontId="43" fillId="4" borderId="0" xfId="47" applyNumberFormat="1" applyFont="1" applyFill="1" applyBorder="1" applyAlignment="1">
      <alignment horizontal="center" vertical="center"/>
    </xf>
    <xf numFmtId="0" fontId="47" fillId="4" borderId="0" xfId="0" applyFont="1" applyFill="1" applyBorder="1" applyAlignment="1">
      <alignment vertical="center" wrapText="1"/>
    </xf>
    <xf numFmtId="0" fontId="47" fillId="4" borderId="0" xfId="47" applyFont="1" applyFill="1" applyBorder="1" applyAlignment="1">
      <alignment horizontal="center" vertical="center"/>
    </xf>
    <xf numFmtId="166" fontId="47" fillId="4" borderId="0" xfId="47" applyNumberFormat="1" applyFont="1" applyFill="1" applyBorder="1" applyAlignment="1">
      <alignment horizontal="center" vertical="center"/>
    </xf>
    <xf numFmtId="0" fontId="47" fillId="4" borderId="1" xfId="71" applyFont="1" applyFill="1" applyBorder="1" applyAlignment="1" applyProtection="1">
      <alignment vertical="center" wrapText="1"/>
    </xf>
    <xf numFmtId="0" fontId="47" fillId="4" borderId="1" xfId="72" applyFont="1" applyFill="1" applyBorder="1" applyAlignment="1">
      <alignment horizontal="center" vertical="center"/>
    </xf>
    <xf numFmtId="49" fontId="47" fillId="4" borderId="1" xfId="0" applyNumberFormat="1" applyFont="1" applyFill="1" applyBorder="1" applyAlignment="1" applyProtection="1">
      <alignment horizontal="center" vertical="center" wrapText="1"/>
      <protection locked="0"/>
    </xf>
    <xf numFmtId="0" fontId="47" fillId="4" borderId="1" xfId="18" applyFont="1" applyFill="1" applyBorder="1" applyAlignment="1" applyProtection="1">
      <alignment vertical="center" wrapText="1"/>
    </xf>
    <xf numFmtId="0" fontId="47" fillId="4" borderId="1" xfId="27" applyFont="1" applyFill="1" applyBorder="1" applyAlignment="1">
      <alignment horizontal="center" vertical="center"/>
    </xf>
    <xf numFmtId="0" fontId="47" fillId="4" borderId="0" xfId="0" applyFont="1" applyFill="1"/>
    <xf numFmtId="164" fontId="43" fillId="4" borderId="1" xfId="3" applyFont="1" applyFill="1" applyBorder="1" applyAlignment="1">
      <alignment horizontal="left" vertical="center"/>
    </xf>
    <xf numFmtId="164" fontId="43" fillId="4" borderId="1" xfId="3" applyFont="1" applyFill="1" applyBorder="1" applyAlignment="1">
      <alignment horizontal="center" vertical="top"/>
    </xf>
    <xf numFmtId="164" fontId="43" fillId="4" borderId="1" xfId="3" applyFont="1" applyFill="1" applyBorder="1" applyAlignment="1">
      <alignment horizontal="center" vertical="center"/>
    </xf>
    <xf numFmtId="164" fontId="47" fillId="0" borderId="1" xfId="3" applyFont="1" applyFill="1" applyBorder="1" applyAlignment="1">
      <alignment horizontal="center" vertical="center"/>
    </xf>
    <xf numFmtId="164" fontId="43" fillId="4" borderId="17" xfId="3" applyFont="1" applyFill="1" applyBorder="1" applyAlignment="1">
      <alignment horizontal="center" vertical="center"/>
    </xf>
    <xf numFmtId="164" fontId="43" fillId="0" borderId="17" xfId="3" applyFont="1" applyBorder="1" applyAlignment="1">
      <alignment horizontal="center" vertical="center"/>
    </xf>
    <xf numFmtId="164" fontId="47" fillId="0" borderId="1" xfId="3" applyFont="1" applyBorder="1" applyAlignment="1">
      <alignment horizontal="center" vertical="center"/>
    </xf>
    <xf numFmtId="164" fontId="43" fillId="0" borderId="1" xfId="3" applyFont="1" applyBorder="1" applyAlignment="1">
      <alignment horizontal="center" vertical="center"/>
    </xf>
    <xf numFmtId="164" fontId="43" fillId="0" borderId="0" xfId="3" applyFont="1" applyAlignment="1">
      <alignment vertical="center"/>
    </xf>
    <xf numFmtId="164" fontId="45" fillId="9" borderId="1" xfId="3" applyFont="1" applyFill="1" applyBorder="1" applyAlignment="1" applyProtection="1">
      <alignment horizontal="center" vertical="center"/>
      <protection locked="0"/>
    </xf>
    <xf numFmtId="164" fontId="43" fillId="4" borderId="1" xfId="3" applyFont="1" applyFill="1" applyBorder="1" applyAlignment="1">
      <alignment horizontal="center" vertical="center" wrapText="1"/>
    </xf>
    <xf numFmtId="164" fontId="47" fillId="4" borderId="1" xfId="3" applyFont="1" applyFill="1" applyBorder="1" applyAlignment="1">
      <alignment horizontal="center" vertical="center"/>
    </xf>
    <xf numFmtId="164" fontId="45" fillId="4" borderId="1" xfId="3" applyFont="1" applyFill="1" applyBorder="1" applyAlignment="1">
      <alignment horizontal="center" vertical="center" wrapText="1"/>
    </xf>
    <xf numFmtId="164" fontId="48" fillId="4" borderId="1" xfId="3" applyFont="1" applyFill="1" applyBorder="1" applyAlignment="1">
      <alignment horizontal="center" vertical="center"/>
    </xf>
    <xf numFmtId="164" fontId="45" fillId="9" borderId="1" xfId="3" applyFont="1" applyFill="1" applyBorder="1" applyAlignment="1">
      <alignment horizontal="center" vertical="center"/>
    </xf>
    <xf numFmtId="164" fontId="45" fillId="4" borderId="17" xfId="3" applyFont="1" applyFill="1" applyBorder="1" applyAlignment="1">
      <alignment horizontal="left" vertical="center"/>
    </xf>
    <xf numFmtId="164" fontId="43" fillId="0" borderId="1" xfId="3" applyFont="1" applyFill="1" applyBorder="1" applyAlignment="1">
      <alignment horizontal="center" vertical="center"/>
    </xf>
    <xf numFmtId="164" fontId="45" fillId="2" borderId="1" xfId="3" applyFont="1" applyFill="1" applyBorder="1" applyAlignment="1">
      <alignment horizontal="center" vertical="center"/>
    </xf>
    <xf numFmtId="0" fontId="16" fillId="0" borderId="1" xfId="9" applyFont="1" applyBorder="1" applyAlignment="1">
      <alignment horizontal="left" vertical="top" wrapText="1"/>
    </xf>
    <xf numFmtId="0" fontId="16" fillId="0" borderId="1" xfId="9" applyFont="1" applyBorder="1" applyAlignment="1">
      <alignment horizontal="left" vertical="top"/>
    </xf>
    <xf numFmtId="0" fontId="16" fillId="0" borderId="1" xfId="9" applyFont="1" applyBorder="1" applyAlignment="1">
      <alignment horizontal="left" vertical="center" wrapText="1"/>
    </xf>
    <xf numFmtId="0" fontId="16" fillId="0" borderId="1" xfId="9" applyFont="1" applyBorder="1" applyAlignment="1">
      <alignment horizontal="center" vertical="center" wrapText="1"/>
    </xf>
    <xf numFmtId="0" fontId="16" fillId="0" borderId="1" xfId="9" applyFont="1" applyBorder="1" applyAlignment="1">
      <alignment horizontal="center" vertical="center"/>
    </xf>
    <xf numFmtId="0" fontId="16" fillId="0" borderId="1" xfId="9" applyFont="1" applyBorder="1" applyAlignment="1">
      <alignment horizontal="left" wrapText="1"/>
    </xf>
    <xf numFmtId="0" fontId="6" fillId="0" borderId="1" xfId="9" applyFont="1" applyBorder="1" applyAlignment="1">
      <alignment horizontal="center"/>
    </xf>
    <xf numFmtId="0" fontId="6" fillId="0" borderId="1" xfId="9" applyFont="1" applyBorder="1" applyAlignment="1">
      <alignment horizontal="left" vertical="top" wrapText="1"/>
    </xf>
    <xf numFmtId="0" fontId="16" fillId="0" borderId="1" xfId="9" applyFont="1" applyBorder="1" applyAlignment="1">
      <alignment horizontal="center"/>
    </xf>
    <xf numFmtId="0" fontId="7" fillId="0" borderId="1" xfId="9" applyFont="1" applyBorder="1" applyAlignment="1">
      <alignment horizontal="center"/>
    </xf>
    <xf numFmtId="0" fontId="16" fillId="0" borderId="1" xfId="9" applyFont="1" applyBorder="1" applyAlignment="1">
      <alignment horizontal="left"/>
    </xf>
    <xf numFmtId="0" fontId="12" fillId="0" borderId="2" xfId="9" applyFont="1" applyBorder="1" applyAlignment="1">
      <alignment horizontal="left" wrapText="1"/>
    </xf>
    <xf numFmtId="0" fontId="12" fillId="0" borderId="12" xfId="9" applyFont="1" applyBorder="1" applyAlignment="1">
      <alignment horizontal="left"/>
    </xf>
    <xf numFmtId="0" fontId="12" fillId="0" borderId="14" xfId="9" applyFont="1" applyBorder="1" applyAlignment="1">
      <alignment horizontal="left"/>
    </xf>
    <xf numFmtId="0" fontId="12" fillId="0" borderId="13" xfId="9" applyFont="1" applyBorder="1" applyAlignment="1">
      <alignment horizontal="left" wrapText="1"/>
    </xf>
    <xf numFmtId="0" fontId="12" fillId="0" borderId="13" xfId="9" applyFont="1" applyBorder="1" applyAlignment="1">
      <alignment horizontal="left"/>
    </xf>
    <xf numFmtId="0" fontId="11" fillId="0" borderId="0" xfId="9" applyFont="1" applyAlignment="1">
      <alignment horizontal="right" vertical="top" wrapText="1"/>
    </xf>
    <xf numFmtId="0" fontId="11" fillId="0" borderId="0" xfId="9" applyFont="1" applyAlignment="1">
      <alignment horizontal="right" vertical="top"/>
    </xf>
    <xf numFmtId="0" fontId="7" fillId="0" borderId="0" xfId="9" applyFont="1" applyAlignment="1">
      <alignment horizontal="right" wrapText="1"/>
    </xf>
    <xf numFmtId="0" fontId="7" fillId="0" borderId="0" xfId="9" applyFont="1" applyAlignment="1">
      <alignment horizontal="right"/>
    </xf>
    <xf numFmtId="0" fontId="13" fillId="0" borderId="0" xfId="47" applyFont="1" applyAlignment="1">
      <alignment horizontal="center" vertical="top" wrapText="1"/>
    </xf>
    <xf numFmtId="0" fontId="14" fillId="0" borderId="0" xfId="9" applyFont="1" applyAlignment="1">
      <alignment horizontal="center" vertical="top" wrapText="1"/>
    </xf>
    <xf numFmtId="0" fontId="14" fillId="0" borderId="0" xfId="9" applyFont="1" applyAlignment="1">
      <alignment wrapText="1"/>
    </xf>
    <xf numFmtId="0" fontId="15" fillId="0" borderId="2" xfId="47" applyFont="1" applyBorder="1" applyAlignment="1">
      <alignment horizontal="left" vertical="top" wrapText="1"/>
    </xf>
    <xf numFmtId="0" fontId="15" fillId="0" borderId="12" xfId="9" applyFont="1" applyBorder="1" applyAlignment="1">
      <alignment horizontal="left" wrapText="1"/>
    </xf>
    <xf numFmtId="0" fontId="15" fillId="0" borderId="14" xfId="9" applyFont="1" applyBorder="1" applyAlignment="1">
      <alignment horizontal="left" wrapText="1"/>
    </xf>
    <xf numFmtId="0" fontId="4" fillId="0" borderId="5" xfId="4" applyFont="1" applyBorder="1" applyAlignment="1">
      <alignment horizontal="left" vertical="center" wrapText="1"/>
    </xf>
    <xf numFmtId="0" fontId="4" fillId="0" borderId="0" xfId="4" applyFont="1" applyAlignment="1">
      <alignment horizontal="left" vertical="center" wrapText="1"/>
    </xf>
    <xf numFmtId="0" fontId="4" fillId="0" borderId="10" xfId="4" applyFont="1" applyBorder="1" applyAlignment="1">
      <alignment horizontal="left" vertical="center" wrapText="1"/>
    </xf>
    <xf numFmtId="0" fontId="6" fillId="5" borderId="3" xfId="47" applyFont="1" applyFill="1" applyBorder="1" applyAlignment="1">
      <alignment horizontal="left" vertical="center"/>
    </xf>
    <xf numFmtId="0" fontId="6" fillId="5" borderId="4" xfId="47" applyFont="1" applyFill="1" applyBorder="1" applyAlignment="1">
      <alignment horizontal="left" vertical="center"/>
    </xf>
    <xf numFmtId="0" fontId="6" fillId="5" borderId="8" xfId="47" applyFont="1" applyFill="1" applyBorder="1" applyAlignment="1">
      <alignment horizontal="left" vertical="center"/>
    </xf>
    <xf numFmtId="0" fontId="5" fillId="0" borderId="5" xfId="4" applyBorder="1" applyAlignment="1">
      <alignment horizontal="left" vertical="center" wrapText="1"/>
    </xf>
    <xf numFmtId="0" fontId="5" fillId="0" borderId="0" xfId="4" applyAlignment="1">
      <alignment horizontal="left" vertical="center" wrapText="1"/>
    </xf>
    <xf numFmtId="0" fontId="5" fillId="0" borderId="10" xfId="4" applyBorder="1" applyAlignment="1">
      <alignment horizontal="left" vertical="center" wrapText="1"/>
    </xf>
    <xf numFmtId="0" fontId="5" fillId="0" borderId="5" xfId="4" applyBorder="1" applyAlignment="1">
      <alignment wrapText="1"/>
    </xf>
    <xf numFmtId="0" fontId="5" fillId="0" borderId="0" xfId="4"/>
    <xf numFmtId="0" fontId="5" fillId="0" borderId="10" xfId="4" applyBorder="1"/>
    <xf numFmtId="0" fontId="5" fillId="6" borderId="7" xfId="4" applyFill="1" applyBorder="1" applyAlignment="1">
      <alignment wrapText="1"/>
    </xf>
    <xf numFmtId="0" fontId="5" fillId="6" borderId="1" xfId="4" applyFill="1" applyBorder="1" applyAlignment="1">
      <alignment wrapText="1"/>
    </xf>
    <xf numFmtId="0" fontId="5" fillId="6" borderId="11" xfId="4" applyFill="1" applyBorder="1" applyAlignment="1">
      <alignment wrapText="1"/>
    </xf>
    <xf numFmtId="0" fontId="5" fillId="7" borderId="5" xfId="4" applyFill="1" applyBorder="1" applyAlignment="1">
      <alignment wrapText="1"/>
    </xf>
    <xf numFmtId="0" fontId="5" fillId="7" borderId="0" xfId="4" applyFill="1"/>
    <xf numFmtId="0" fontId="5" fillId="7" borderId="10" xfId="4" applyFill="1" applyBorder="1"/>
    <xf numFmtId="0" fontId="8" fillId="5" borderId="3" xfId="47" applyFont="1" applyFill="1" applyBorder="1" applyAlignment="1">
      <alignment horizontal="center" vertical="center" wrapText="1"/>
    </xf>
    <xf numFmtId="0" fontId="8" fillId="5" borderId="4" xfId="47" applyFont="1" applyFill="1" applyBorder="1" applyAlignment="1">
      <alignment horizontal="center" vertical="center"/>
    </xf>
    <xf numFmtId="0" fontId="8" fillId="5" borderId="8" xfId="47" applyFont="1" applyFill="1" applyBorder="1" applyAlignment="1">
      <alignment horizontal="center" vertical="center"/>
    </xf>
    <xf numFmtId="0" fontId="5" fillId="0" borderId="6" xfId="4" applyBorder="1" applyAlignment="1">
      <alignment horizontal="left" vertical="center" wrapText="1"/>
    </xf>
    <xf numFmtId="0" fontId="5" fillId="0" borderId="9" xfId="4" applyBorder="1" applyAlignment="1">
      <alignment horizontal="left" vertical="center" wrapText="1"/>
    </xf>
    <xf numFmtId="0" fontId="45" fillId="0" borderId="0" xfId="58" applyFont="1" applyAlignment="1">
      <alignment horizontal="left" vertical="center"/>
    </xf>
    <xf numFmtId="0" fontId="45" fillId="4" borderId="0" xfId="0" applyFont="1" applyFill="1" applyAlignment="1">
      <alignment horizontal="left" vertical="center" wrapText="1"/>
    </xf>
    <xf numFmtId="0" fontId="45" fillId="4" borderId="0" xfId="0" applyFont="1" applyFill="1" applyAlignment="1">
      <alignment horizontal="center" vertical="center" wrapText="1"/>
    </xf>
    <xf numFmtId="0" fontId="45" fillId="4" borderId="19" xfId="0" applyFont="1" applyFill="1" applyBorder="1" applyAlignment="1">
      <alignment horizontal="center" vertical="center" wrapText="1"/>
    </xf>
  </cellXfs>
  <cellStyles count="93">
    <cellStyle name="60% — акцент2 2" xfId="21" xr:uid="{00000000-0005-0000-0000-000000000000}"/>
    <cellStyle name="Excel Built-in Normal" xfId="24" xr:uid="{00000000-0005-0000-0000-000001000000}"/>
    <cellStyle name="Heading 2 2" xfId="25" xr:uid="{00000000-0005-0000-0000-000002000000}"/>
    <cellStyle name="Normal 2" xfId="27" xr:uid="{00000000-0005-0000-0000-000003000000}"/>
    <cellStyle name="Normal 2 2" xfId="18" xr:uid="{00000000-0005-0000-0000-000004000000}"/>
    <cellStyle name="Normal 2 2 2" xfId="56" xr:uid="{00000000-0005-0000-0000-000005000000}"/>
    <cellStyle name="Normal 2 2 2 2" xfId="71" xr:uid="{00000000-0005-0000-0000-000006000000}"/>
    <cellStyle name="Normal 2 3" xfId="19" xr:uid="{00000000-0005-0000-0000-000007000000}"/>
    <cellStyle name="Normal 2 3 2" xfId="62" xr:uid="{00000000-0005-0000-0000-000008000000}"/>
    <cellStyle name="Normal 2 4" xfId="57" xr:uid="{00000000-0005-0000-0000-000009000000}"/>
    <cellStyle name="Normal 2 4 2" xfId="72" xr:uid="{00000000-0005-0000-0000-00000A000000}"/>
    <cellStyle name="Normal_Золотая смета" xfId="77" xr:uid="{00000000-0005-0000-0000-00000B000000}"/>
    <cellStyle name="S0" xfId="26" xr:uid="{00000000-0005-0000-0000-00000C000000}"/>
    <cellStyle name="S1" xfId="20" xr:uid="{00000000-0005-0000-0000-00000D000000}"/>
    <cellStyle name="S10" xfId="22" xr:uid="{00000000-0005-0000-0000-00000E000000}"/>
    <cellStyle name="S11" xfId="7" xr:uid="{00000000-0005-0000-0000-00000F000000}"/>
    <cellStyle name="S12" xfId="2" xr:uid="{00000000-0005-0000-0000-000010000000}"/>
    <cellStyle name="S13" xfId="5" xr:uid="{00000000-0005-0000-0000-000011000000}"/>
    <cellStyle name="S14" xfId="11" xr:uid="{00000000-0005-0000-0000-000012000000}"/>
    <cellStyle name="S15" xfId="14" xr:uid="{00000000-0005-0000-0000-000013000000}"/>
    <cellStyle name="S16" xfId="17" xr:uid="{00000000-0005-0000-0000-000014000000}"/>
    <cellStyle name="S17" xfId="29" xr:uid="{00000000-0005-0000-0000-000015000000}"/>
    <cellStyle name="S18" xfId="32" xr:uid="{00000000-0005-0000-0000-000016000000}"/>
    <cellStyle name="S19" xfId="34" xr:uid="{00000000-0005-0000-0000-000017000000}"/>
    <cellStyle name="S2" xfId="36" xr:uid="{00000000-0005-0000-0000-000018000000}"/>
    <cellStyle name="S20" xfId="13" xr:uid="{00000000-0005-0000-0000-000019000000}"/>
    <cellStyle name="S21" xfId="16" xr:uid="{00000000-0005-0000-0000-00001A000000}"/>
    <cellStyle name="S22" xfId="30" xr:uid="{00000000-0005-0000-0000-00001B000000}"/>
    <cellStyle name="S23" xfId="33" xr:uid="{00000000-0005-0000-0000-00001C000000}"/>
    <cellStyle name="S24" xfId="35" xr:uid="{00000000-0005-0000-0000-00001D000000}"/>
    <cellStyle name="S25" xfId="37" xr:uid="{00000000-0005-0000-0000-00001E000000}"/>
    <cellStyle name="S3" xfId="38" xr:uid="{00000000-0005-0000-0000-00001F000000}"/>
    <cellStyle name="S4" xfId="39" xr:uid="{00000000-0005-0000-0000-000020000000}"/>
    <cellStyle name="S5" xfId="40" xr:uid="{00000000-0005-0000-0000-000021000000}"/>
    <cellStyle name="S6" xfId="41" xr:uid="{00000000-0005-0000-0000-000022000000}"/>
    <cellStyle name="S7" xfId="42" xr:uid="{00000000-0005-0000-0000-000023000000}"/>
    <cellStyle name="S8" xfId="43" xr:uid="{00000000-0005-0000-0000-000024000000}"/>
    <cellStyle name="S9" xfId="44" xr:uid="{00000000-0005-0000-0000-000025000000}"/>
    <cellStyle name="Гиперссылка 2" xfId="45" xr:uid="{00000000-0005-0000-0000-000026000000}"/>
    <cellStyle name="для себестоимости" xfId="46" xr:uid="{00000000-0005-0000-0000-000027000000}"/>
    <cellStyle name="для себестоимости 2" xfId="65" xr:uid="{00000000-0005-0000-0000-000028000000}"/>
    <cellStyle name="для себестоимости 2 2" xfId="88" xr:uid="{00000000-0005-0000-0000-000029000000}"/>
    <cellStyle name="для себестоимости 3" xfId="79" xr:uid="{00000000-0005-0000-0000-00002A000000}"/>
    <cellStyle name="Звичайний" xfId="0" builtinId="0"/>
    <cellStyle name="Звичайний 2" xfId="73" xr:uid="{00000000-0005-0000-0000-00002B000000}"/>
    <cellStyle name="Обычный 2" xfId="23" xr:uid="{00000000-0005-0000-0000-00002D000000}"/>
    <cellStyle name="Обычный 2 2" xfId="47" xr:uid="{00000000-0005-0000-0000-00002E000000}"/>
    <cellStyle name="Обычный 2 2 2" xfId="58" xr:uid="{00000000-0005-0000-0000-00002F000000}"/>
    <cellStyle name="Обычный 3" xfId="6" xr:uid="{00000000-0005-0000-0000-000030000000}"/>
    <cellStyle name="Обычный 3 2" xfId="48" xr:uid="{00000000-0005-0000-0000-000031000000}"/>
    <cellStyle name="Обычный 3 2 2" xfId="66" xr:uid="{00000000-0005-0000-0000-000032000000}"/>
    <cellStyle name="Обычный 3 2 2 2" xfId="89" xr:uid="{00000000-0005-0000-0000-000033000000}"/>
    <cellStyle name="Обычный 3 2 3" xfId="80" xr:uid="{00000000-0005-0000-0000-000034000000}"/>
    <cellStyle name="Обычный 3 3" xfId="59" xr:uid="{00000000-0005-0000-0000-000035000000}"/>
    <cellStyle name="Обычный 3 3 2" xfId="84" xr:uid="{00000000-0005-0000-0000-000036000000}"/>
    <cellStyle name="Обычный 3 4" xfId="74" xr:uid="{00000000-0005-0000-0000-000037000000}"/>
    <cellStyle name="Обычный 4" xfId="1" xr:uid="{00000000-0005-0000-0000-000038000000}"/>
    <cellStyle name="Обычный 4 2" xfId="10" xr:uid="{00000000-0005-0000-0000-000039000000}"/>
    <cellStyle name="Обычный 4 2 2" xfId="49" xr:uid="{00000000-0005-0000-0000-00003A000000}"/>
    <cellStyle name="Обычный 4 2 2 2" xfId="67" xr:uid="{00000000-0005-0000-0000-00003B000000}"/>
    <cellStyle name="Обычный 5" xfId="4" xr:uid="{00000000-0005-0000-0000-00003C000000}"/>
    <cellStyle name="Обычный 6" xfId="9" xr:uid="{00000000-0005-0000-0000-00003D000000}"/>
    <cellStyle name="Обычный 6 2" xfId="50" xr:uid="{00000000-0005-0000-0000-00003E000000}"/>
    <cellStyle name="Обычный 6 2 2" xfId="51" xr:uid="{00000000-0005-0000-0000-00003F000000}"/>
    <cellStyle name="Обычный 6 2 2 2" xfId="69" xr:uid="{00000000-0005-0000-0000-000040000000}"/>
    <cellStyle name="Обычный 6 2 2 2 2" xfId="91" xr:uid="{00000000-0005-0000-0000-000041000000}"/>
    <cellStyle name="Обычный 6 2 2 3" xfId="82" xr:uid="{00000000-0005-0000-0000-000042000000}"/>
    <cellStyle name="Обычный 6 2 3" xfId="68" xr:uid="{00000000-0005-0000-0000-000043000000}"/>
    <cellStyle name="Обычный 6 2 3 2" xfId="90" xr:uid="{00000000-0005-0000-0000-000044000000}"/>
    <cellStyle name="Обычный 6 2 4" xfId="81" xr:uid="{00000000-0005-0000-0000-000045000000}"/>
    <cellStyle name="Обычный 6 3" xfId="52" xr:uid="{00000000-0005-0000-0000-000046000000}"/>
    <cellStyle name="Обычный 6 3 2" xfId="70" xr:uid="{00000000-0005-0000-0000-000047000000}"/>
    <cellStyle name="Обычный 6 3 2 2" xfId="92" xr:uid="{00000000-0005-0000-0000-000048000000}"/>
    <cellStyle name="Обычный 6 3 3" xfId="83" xr:uid="{00000000-0005-0000-0000-000049000000}"/>
    <cellStyle name="Обычный 6 4" xfId="60" xr:uid="{00000000-0005-0000-0000-00004A000000}"/>
    <cellStyle name="Обычный 6 4 2" xfId="85" xr:uid="{00000000-0005-0000-0000-00004B000000}"/>
    <cellStyle name="Обычный 6 5" xfId="75" xr:uid="{00000000-0005-0000-0000-00004C000000}"/>
    <cellStyle name="Обычный 7" xfId="12" xr:uid="{00000000-0005-0000-0000-00004D000000}"/>
    <cellStyle name="Обычный 7 2" xfId="28" xr:uid="{00000000-0005-0000-0000-00004E000000}"/>
    <cellStyle name="Обычный 7 2 2" xfId="63" xr:uid="{00000000-0005-0000-0000-00004F000000}"/>
    <cellStyle name="Обычный 7 2 2 2" xfId="87" xr:uid="{00000000-0005-0000-0000-000050000000}"/>
    <cellStyle name="Обычный 7 2 3" xfId="78" xr:uid="{00000000-0005-0000-0000-000051000000}"/>
    <cellStyle name="Обычный 7 3" xfId="61" xr:uid="{00000000-0005-0000-0000-000052000000}"/>
    <cellStyle name="Обычный 7 3 2" xfId="86" xr:uid="{00000000-0005-0000-0000-000053000000}"/>
    <cellStyle name="Обычный 7 4" xfId="76" xr:uid="{00000000-0005-0000-0000-000054000000}"/>
    <cellStyle name="Обычный 8" xfId="15" xr:uid="{00000000-0005-0000-0000-000055000000}"/>
    <cellStyle name="Обычный 8 2" xfId="53" xr:uid="{00000000-0005-0000-0000-000056000000}"/>
    <cellStyle name="Обычный 9" xfId="31" xr:uid="{00000000-0005-0000-0000-000057000000}"/>
    <cellStyle name="Обычный 9 2" xfId="64" xr:uid="{00000000-0005-0000-0000-000058000000}"/>
    <cellStyle name="Стиль 1" xfId="54" xr:uid="{00000000-0005-0000-0000-00005A000000}"/>
    <cellStyle name="Текст пояснення" xfId="8" builtinId="53"/>
    <cellStyle name="Финансовый 2" xfId="55" xr:uid="{00000000-0005-0000-0000-00005C000000}"/>
    <cellStyle name="Фінансовий" xfId="3" builtinId="3"/>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8"/>
  <sheetViews>
    <sheetView topLeftCell="A31" workbookViewId="0">
      <selection activeCell="G76" sqref="G76"/>
    </sheetView>
  </sheetViews>
  <sheetFormatPr defaultColWidth="9.109375" defaultRowHeight="13.8"/>
  <cols>
    <col min="1" max="16384" width="9.109375" style="10"/>
  </cols>
  <sheetData>
    <row r="1" spans="1:17" ht="55.5" customHeight="1">
      <c r="A1" s="235" t="s">
        <v>0</v>
      </c>
      <c r="B1" s="236"/>
      <c r="C1" s="236"/>
      <c r="D1" s="236"/>
      <c r="E1" s="236"/>
      <c r="F1" s="236"/>
      <c r="G1" s="236"/>
      <c r="H1" s="236"/>
      <c r="I1" s="236"/>
      <c r="J1" s="236"/>
      <c r="K1" s="236"/>
      <c r="L1" s="236"/>
      <c r="M1" s="236"/>
      <c r="N1" s="236"/>
      <c r="O1" s="236"/>
      <c r="P1" s="236"/>
      <c r="Q1" s="236"/>
    </row>
    <row r="2" spans="1:17" ht="30" customHeight="1">
      <c r="A2" s="237" t="s">
        <v>1</v>
      </c>
      <c r="B2" s="238"/>
      <c r="C2" s="238"/>
      <c r="D2" s="238"/>
      <c r="E2" s="238"/>
      <c r="F2" s="238"/>
      <c r="G2" s="238"/>
      <c r="H2" s="238"/>
      <c r="I2" s="238"/>
      <c r="J2" s="238"/>
      <c r="K2" s="238"/>
      <c r="L2" s="238"/>
      <c r="M2" s="238"/>
      <c r="N2" s="238"/>
      <c r="O2" s="238"/>
      <c r="P2" s="238"/>
      <c r="Q2" s="238"/>
    </row>
    <row r="3" spans="1:17" ht="20.25" customHeight="1">
      <c r="B3" s="11"/>
      <c r="C3" s="11"/>
      <c r="D3" s="11"/>
      <c r="E3" s="239" t="s">
        <v>2</v>
      </c>
      <c r="F3" s="240"/>
      <c r="G3" s="241"/>
      <c r="H3" s="241"/>
      <c r="I3" s="241"/>
      <c r="J3" s="241"/>
      <c r="K3" s="241"/>
      <c r="L3" s="241"/>
      <c r="M3" s="241"/>
      <c r="N3" s="241"/>
      <c r="O3" s="11"/>
      <c r="P3" s="11"/>
      <c r="Q3" s="11"/>
    </row>
    <row r="4" spans="1:17">
      <c r="B4" s="11"/>
      <c r="C4" s="11"/>
      <c r="D4" s="11"/>
      <c r="E4" s="12"/>
      <c r="F4" s="13"/>
      <c r="G4" s="14"/>
      <c r="H4" s="14"/>
      <c r="I4" s="14"/>
      <c r="J4" s="14"/>
      <c r="K4" s="14"/>
      <c r="L4" s="14"/>
      <c r="M4" s="14"/>
      <c r="N4" s="14"/>
      <c r="O4" s="11"/>
      <c r="P4" s="11"/>
      <c r="Q4" s="11"/>
    </row>
    <row r="5" spans="1:17" ht="59.25" customHeight="1">
      <c r="A5" s="15"/>
      <c r="B5" s="242" t="s">
        <v>3</v>
      </c>
      <c r="C5" s="243"/>
      <c r="D5" s="243"/>
      <c r="E5" s="243"/>
      <c r="F5" s="243"/>
      <c r="G5" s="243"/>
      <c r="H5" s="243"/>
      <c r="I5" s="243"/>
      <c r="J5" s="243"/>
      <c r="K5" s="243"/>
      <c r="L5" s="243"/>
      <c r="M5" s="243"/>
      <c r="N5" s="243"/>
      <c r="O5" s="243"/>
      <c r="P5" s="243"/>
      <c r="Q5" s="244"/>
    </row>
    <row r="6" spans="1:17" ht="64.5" customHeight="1">
      <c r="A6" s="16">
        <v>1</v>
      </c>
      <c r="B6" s="230" t="s">
        <v>4</v>
      </c>
      <c r="C6" s="231"/>
      <c r="D6" s="231"/>
      <c r="E6" s="231"/>
      <c r="F6" s="231"/>
      <c r="G6" s="231"/>
      <c r="H6" s="231"/>
      <c r="I6" s="231"/>
      <c r="J6" s="231"/>
      <c r="K6" s="231"/>
      <c r="L6" s="231"/>
      <c r="M6" s="231"/>
      <c r="N6" s="231"/>
      <c r="O6" s="231"/>
      <c r="P6" s="231"/>
      <c r="Q6" s="232"/>
    </row>
    <row r="7" spans="1:17" ht="18" customHeight="1">
      <c r="A7" s="16">
        <v>2</v>
      </c>
      <c r="B7" s="230" t="s">
        <v>5</v>
      </c>
      <c r="C7" s="231"/>
      <c r="D7" s="231"/>
      <c r="E7" s="231"/>
      <c r="F7" s="231"/>
      <c r="G7" s="231"/>
      <c r="H7" s="231"/>
      <c r="I7" s="231"/>
      <c r="J7" s="231"/>
      <c r="K7" s="231"/>
      <c r="L7" s="231"/>
      <c r="M7" s="231"/>
      <c r="N7" s="231"/>
      <c r="O7" s="231"/>
      <c r="P7" s="231"/>
      <c r="Q7" s="232"/>
    </row>
    <row r="8" spans="1:17" ht="45" customHeight="1">
      <c r="A8" s="16">
        <v>3</v>
      </c>
      <c r="B8" s="230" t="s">
        <v>6</v>
      </c>
      <c r="C8" s="231"/>
      <c r="D8" s="231"/>
      <c r="E8" s="231"/>
      <c r="F8" s="231"/>
      <c r="G8" s="231"/>
      <c r="H8" s="231"/>
      <c r="I8" s="231"/>
      <c r="J8" s="231"/>
      <c r="K8" s="231"/>
      <c r="L8" s="231"/>
      <c r="M8" s="231"/>
      <c r="N8" s="231"/>
      <c r="O8" s="231"/>
      <c r="P8" s="231"/>
      <c r="Q8" s="232"/>
    </row>
    <row r="9" spans="1:17" ht="24" customHeight="1">
      <c r="A9" s="16">
        <v>4</v>
      </c>
      <c r="B9" s="230" t="s">
        <v>7</v>
      </c>
      <c r="C9" s="231"/>
      <c r="D9" s="231"/>
      <c r="E9" s="231"/>
      <c r="F9" s="231"/>
      <c r="G9" s="231"/>
      <c r="H9" s="231"/>
      <c r="I9" s="231"/>
      <c r="J9" s="231"/>
      <c r="K9" s="231"/>
      <c r="L9" s="231"/>
      <c r="M9" s="231"/>
      <c r="N9" s="231"/>
      <c r="O9" s="231"/>
      <c r="P9" s="231"/>
      <c r="Q9" s="232"/>
    </row>
    <row r="10" spans="1:17" ht="19.5" customHeight="1">
      <c r="A10" s="16">
        <v>5</v>
      </c>
      <c r="B10" s="230" t="s">
        <v>8</v>
      </c>
      <c r="C10" s="231"/>
      <c r="D10" s="231"/>
      <c r="E10" s="231"/>
      <c r="F10" s="231"/>
      <c r="G10" s="231"/>
      <c r="H10" s="231"/>
      <c r="I10" s="231"/>
      <c r="J10" s="231"/>
      <c r="K10" s="231"/>
      <c r="L10" s="231"/>
      <c r="M10" s="231"/>
      <c r="N10" s="231"/>
      <c r="O10" s="231"/>
      <c r="P10" s="231"/>
      <c r="Q10" s="232"/>
    </row>
    <row r="11" spans="1:17" ht="21" customHeight="1">
      <c r="A11" s="17"/>
      <c r="B11" s="233" t="s">
        <v>9</v>
      </c>
      <c r="C11" s="234"/>
      <c r="D11" s="234"/>
      <c r="E11" s="234"/>
      <c r="F11" s="234"/>
      <c r="G11" s="234"/>
      <c r="H11" s="234"/>
      <c r="I11" s="234"/>
      <c r="J11" s="234"/>
      <c r="K11" s="234"/>
      <c r="L11" s="234"/>
      <c r="M11" s="234"/>
      <c r="N11" s="234"/>
      <c r="O11" s="234"/>
      <c r="P11" s="234"/>
      <c r="Q11" s="234"/>
    </row>
    <row r="12" spans="1:17" ht="21" customHeight="1">
      <c r="A12" s="11"/>
      <c r="B12" s="18"/>
      <c r="C12" s="19"/>
      <c r="D12" s="19"/>
      <c r="E12" s="19"/>
      <c r="F12" s="19"/>
      <c r="G12" s="19"/>
      <c r="H12" s="19"/>
      <c r="I12" s="19"/>
      <c r="J12" s="19"/>
      <c r="K12" s="19"/>
      <c r="L12" s="19"/>
      <c r="M12" s="19"/>
      <c r="N12" s="19"/>
      <c r="O12" s="19"/>
      <c r="P12" s="19"/>
      <c r="Q12" s="19"/>
    </row>
    <row r="13" spans="1:17">
      <c r="A13" s="228" t="s">
        <v>10</v>
      </c>
      <c r="B13" s="228"/>
      <c r="C13" s="228"/>
      <c r="D13" s="228"/>
      <c r="E13" s="228"/>
      <c r="F13" s="228"/>
      <c r="G13" s="228"/>
      <c r="H13" s="228"/>
      <c r="I13" s="228"/>
      <c r="J13" s="228"/>
      <c r="K13" s="228"/>
      <c r="L13" s="228"/>
      <c r="M13" s="228"/>
      <c r="N13" s="228"/>
      <c r="O13" s="228"/>
      <c r="P13" s="228"/>
      <c r="Q13" s="228"/>
    </row>
    <row r="14" spans="1:17" ht="15.75" customHeight="1">
      <c r="A14" s="228" t="s">
        <v>11</v>
      </c>
      <c r="B14" s="228"/>
      <c r="C14" s="228"/>
      <c r="D14" s="228"/>
      <c r="E14" s="228" t="s">
        <v>12</v>
      </c>
      <c r="F14" s="228"/>
      <c r="G14" s="228"/>
      <c r="H14" s="228"/>
      <c r="I14" s="228"/>
      <c r="J14" s="228"/>
      <c r="K14" s="228"/>
      <c r="L14" s="228"/>
      <c r="M14" s="228"/>
      <c r="N14" s="228"/>
      <c r="O14" s="228"/>
      <c r="P14" s="228"/>
      <c r="Q14" s="228"/>
    </row>
    <row r="15" spans="1:17" ht="15.75" customHeight="1">
      <c r="A15" s="228" t="s">
        <v>13</v>
      </c>
      <c r="B15" s="228"/>
      <c r="C15" s="228"/>
      <c r="D15" s="228"/>
      <c r="E15" s="228"/>
      <c r="F15" s="228"/>
      <c r="G15" s="228"/>
      <c r="H15" s="228"/>
      <c r="I15" s="228"/>
      <c r="J15" s="228"/>
      <c r="K15" s="228"/>
      <c r="L15" s="228"/>
      <c r="M15" s="228"/>
      <c r="N15" s="228"/>
      <c r="O15" s="228"/>
      <c r="P15" s="228"/>
      <c r="Q15" s="228"/>
    </row>
    <row r="16" spans="1:17" ht="24" customHeight="1">
      <c r="A16" s="222" t="s">
        <v>14</v>
      </c>
      <c r="B16" s="222"/>
      <c r="C16" s="222"/>
      <c r="D16" s="222"/>
      <c r="E16" s="229" t="s">
        <v>15</v>
      </c>
      <c r="F16" s="229"/>
      <c r="G16" s="229"/>
      <c r="H16" s="229"/>
      <c r="I16" s="229"/>
      <c r="J16" s="229"/>
      <c r="K16" s="229"/>
      <c r="L16" s="229"/>
      <c r="M16" s="229"/>
      <c r="N16" s="229"/>
      <c r="O16" s="229"/>
      <c r="P16" s="229"/>
      <c r="Q16" s="229"/>
    </row>
    <row r="17" spans="1:17" ht="47.25" customHeight="1">
      <c r="A17" s="222"/>
      <c r="B17" s="222"/>
      <c r="C17" s="222"/>
      <c r="D17" s="222"/>
      <c r="E17" s="224" t="s">
        <v>16</v>
      </c>
      <c r="F17" s="224"/>
      <c r="G17" s="224"/>
      <c r="H17" s="224"/>
      <c r="I17" s="224"/>
      <c r="J17" s="224"/>
      <c r="K17" s="224"/>
      <c r="L17" s="224"/>
      <c r="M17" s="224"/>
      <c r="N17" s="224"/>
      <c r="O17" s="224"/>
      <c r="P17" s="224"/>
      <c r="Q17" s="224"/>
    </row>
    <row r="18" spans="1:17" ht="39.75" customHeight="1">
      <c r="A18" s="222"/>
      <c r="B18" s="222"/>
      <c r="C18" s="222"/>
      <c r="D18" s="222"/>
      <c r="E18" s="224" t="s">
        <v>17</v>
      </c>
      <c r="F18" s="224"/>
      <c r="G18" s="224"/>
      <c r="H18" s="224"/>
      <c r="I18" s="224"/>
      <c r="J18" s="224"/>
      <c r="K18" s="224"/>
      <c r="L18" s="224"/>
      <c r="M18" s="224"/>
      <c r="N18" s="224"/>
      <c r="O18" s="224"/>
      <c r="P18" s="224"/>
      <c r="Q18" s="224"/>
    </row>
    <row r="19" spans="1:17" ht="38.25" customHeight="1">
      <c r="A19" s="222"/>
      <c r="B19" s="222"/>
      <c r="C19" s="222"/>
      <c r="D19" s="222"/>
      <c r="E19" s="224" t="s">
        <v>18</v>
      </c>
      <c r="F19" s="224"/>
      <c r="G19" s="224"/>
      <c r="H19" s="224"/>
      <c r="I19" s="224"/>
      <c r="J19" s="224"/>
      <c r="K19" s="224"/>
      <c r="L19" s="224"/>
      <c r="M19" s="224"/>
      <c r="N19" s="224"/>
      <c r="O19" s="224"/>
      <c r="P19" s="224"/>
      <c r="Q19" s="224"/>
    </row>
    <row r="20" spans="1:17" ht="30" customHeight="1">
      <c r="A20" s="222"/>
      <c r="B20" s="222"/>
      <c r="C20" s="222"/>
      <c r="D20" s="222"/>
      <c r="E20" s="224" t="s">
        <v>19</v>
      </c>
      <c r="F20" s="224"/>
      <c r="G20" s="224"/>
      <c r="H20" s="224"/>
      <c r="I20" s="224"/>
      <c r="J20" s="224"/>
      <c r="K20" s="224"/>
      <c r="L20" s="224"/>
      <c r="M20" s="224"/>
      <c r="N20" s="224"/>
      <c r="O20" s="224"/>
      <c r="P20" s="224"/>
      <c r="Q20" s="224"/>
    </row>
    <row r="21" spans="1:17" ht="53.25" customHeight="1">
      <c r="A21" s="222"/>
      <c r="B21" s="222"/>
      <c r="C21" s="222"/>
      <c r="D21" s="222"/>
      <c r="E21" s="224" t="s">
        <v>20</v>
      </c>
      <c r="F21" s="224"/>
      <c r="G21" s="224"/>
      <c r="H21" s="224"/>
      <c r="I21" s="224"/>
      <c r="J21" s="224"/>
      <c r="K21" s="224"/>
      <c r="L21" s="224"/>
      <c r="M21" s="224"/>
      <c r="N21" s="224"/>
      <c r="O21" s="224"/>
      <c r="P21" s="224"/>
      <c r="Q21" s="224"/>
    </row>
    <row r="22" spans="1:17">
      <c r="A22" s="225" t="s">
        <v>21</v>
      </c>
      <c r="B22" s="227"/>
      <c r="C22" s="227"/>
      <c r="D22" s="227"/>
      <c r="E22" s="227"/>
      <c r="F22" s="227"/>
      <c r="G22" s="227"/>
      <c r="H22" s="227"/>
      <c r="I22" s="227"/>
      <c r="J22" s="227"/>
      <c r="K22" s="227"/>
      <c r="L22" s="227"/>
      <c r="M22" s="227"/>
      <c r="N22" s="227"/>
      <c r="O22" s="227"/>
      <c r="P22" s="227"/>
      <c r="Q22" s="227"/>
    </row>
    <row r="23" spans="1:17" ht="48" customHeight="1">
      <c r="A23" s="222" t="s">
        <v>22</v>
      </c>
      <c r="B23" s="223"/>
      <c r="C23" s="223"/>
      <c r="D23" s="223"/>
      <c r="E23" s="224" t="s">
        <v>23</v>
      </c>
      <c r="F23" s="224"/>
      <c r="G23" s="224"/>
      <c r="H23" s="224"/>
      <c r="I23" s="224"/>
      <c r="J23" s="224"/>
      <c r="K23" s="224"/>
      <c r="L23" s="224"/>
      <c r="M23" s="224"/>
      <c r="N23" s="224"/>
      <c r="O23" s="224"/>
      <c r="P23" s="224"/>
      <c r="Q23" s="224"/>
    </row>
    <row r="24" spans="1:17" ht="46.5" customHeight="1">
      <c r="A24" s="223"/>
      <c r="B24" s="223"/>
      <c r="C24" s="223"/>
      <c r="D24" s="223"/>
      <c r="E24" s="224" t="s">
        <v>24</v>
      </c>
      <c r="F24" s="224"/>
      <c r="G24" s="224"/>
      <c r="H24" s="224"/>
      <c r="I24" s="224"/>
      <c r="J24" s="224"/>
      <c r="K24" s="224"/>
      <c r="L24" s="224"/>
      <c r="M24" s="224"/>
      <c r="N24" s="224"/>
      <c r="O24" s="224"/>
      <c r="P24" s="224"/>
      <c r="Q24" s="224"/>
    </row>
    <row r="25" spans="1:17" ht="46.5" customHeight="1">
      <c r="A25" s="223"/>
      <c r="B25" s="223"/>
      <c r="C25" s="223"/>
      <c r="D25" s="223"/>
      <c r="E25" s="224" t="s">
        <v>25</v>
      </c>
      <c r="F25" s="224"/>
      <c r="G25" s="224"/>
      <c r="H25" s="224"/>
      <c r="I25" s="224"/>
      <c r="J25" s="224"/>
      <c r="K25" s="224"/>
      <c r="L25" s="224"/>
      <c r="M25" s="224"/>
      <c r="N25" s="224"/>
      <c r="O25" s="224"/>
      <c r="P25" s="224"/>
      <c r="Q25" s="224"/>
    </row>
    <row r="26" spans="1:17">
      <c r="A26" s="223"/>
      <c r="B26" s="223"/>
      <c r="C26" s="223"/>
      <c r="D26" s="223"/>
      <c r="E26" s="224" t="s">
        <v>26</v>
      </c>
      <c r="F26" s="224"/>
      <c r="G26" s="224"/>
      <c r="H26" s="224"/>
      <c r="I26" s="224"/>
      <c r="J26" s="224"/>
      <c r="K26" s="224"/>
      <c r="L26" s="224"/>
      <c r="M26" s="224"/>
      <c r="N26" s="224"/>
      <c r="O26" s="224"/>
      <c r="P26" s="224"/>
      <c r="Q26" s="224"/>
    </row>
    <row r="27" spans="1:17">
      <c r="A27" s="225" t="s">
        <v>27</v>
      </c>
      <c r="B27" s="225"/>
      <c r="C27" s="225"/>
      <c r="D27" s="225"/>
      <c r="E27" s="225"/>
      <c r="F27" s="225"/>
      <c r="G27" s="225"/>
      <c r="H27" s="225"/>
      <c r="I27" s="225"/>
      <c r="J27" s="225"/>
      <c r="K27" s="225"/>
      <c r="L27" s="225"/>
      <c r="M27" s="225"/>
      <c r="N27" s="225"/>
      <c r="O27" s="225"/>
      <c r="P27" s="225"/>
      <c r="Q27" s="225"/>
    </row>
    <row r="28" spans="1:17" ht="58.5" customHeight="1">
      <c r="A28" s="222" t="s">
        <v>28</v>
      </c>
      <c r="B28" s="222"/>
      <c r="C28" s="222"/>
      <c r="D28" s="222"/>
      <c r="E28" s="224" t="s">
        <v>29</v>
      </c>
      <c r="F28" s="224"/>
      <c r="G28" s="224"/>
      <c r="H28" s="224"/>
      <c r="I28" s="224"/>
      <c r="J28" s="224"/>
      <c r="K28" s="224"/>
      <c r="L28" s="224"/>
      <c r="M28" s="224"/>
      <c r="N28" s="224"/>
      <c r="O28" s="224"/>
      <c r="P28" s="224"/>
      <c r="Q28" s="224"/>
    </row>
    <row r="29" spans="1:17" ht="24" customHeight="1">
      <c r="A29" s="225" t="s">
        <v>30</v>
      </c>
      <c r="B29" s="225"/>
      <c r="C29" s="225"/>
      <c r="D29" s="225"/>
      <c r="E29" s="225"/>
      <c r="F29" s="225"/>
      <c r="G29" s="225"/>
      <c r="H29" s="225"/>
      <c r="I29" s="225"/>
      <c r="J29" s="225"/>
      <c r="K29" s="225"/>
      <c r="L29" s="225"/>
      <c r="M29" s="225"/>
      <c r="N29" s="225"/>
      <c r="O29" s="225"/>
      <c r="P29" s="225"/>
      <c r="Q29" s="225"/>
    </row>
    <row r="30" spans="1:17" ht="50.25" customHeight="1">
      <c r="A30" s="223">
        <v>4</v>
      </c>
      <c r="B30" s="223"/>
      <c r="C30" s="223"/>
      <c r="D30" s="223"/>
      <c r="E30" s="224" t="s">
        <v>31</v>
      </c>
      <c r="F30" s="224"/>
      <c r="G30" s="224"/>
      <c r="H30" s="224"/>
      <c r="I30" s="224"/>
      <c r="J30" s="224"/>
      <c r="K30" s="224"/>
      <c r="L30" s="224"/>
      <c r="M30" s="224"/>
      <c r="N30" s="224"/>
      <c r="O30" s="224"/>
      <c r="P30" s="224"/>
      <c r="Q30" s="224"/>
    </row>
    <row r="31" spans="1:17" ht="45.75" customHeight="1">
      <c r="A31" s="223"/>
      <c r="B31" s="223"/>
      <c r="C31" s="223"/>
      <c r="D31" s="223"/>
      <c r="E31" s="224" t="s">
        <v>32</v>
      </c>
      <c r="F31" s="224"/>
      <c r="G31" s="224"/>
      <c r="H31" s="224"/>
      <c r="I31" s="224"/>
      <c r="J31" s="224"/>
      <c r="K31" s="224"/>
      <c r="L31" s="224"/>
      <c r="M31" s="224"/>
      <c r="N31" s="224"/>
      <c r="O31" s="224"/>
      <c r="P31" s="224"/>
      <c r="Q31" s="224"/>
    </row>
    <row r="32" spans="1:17" ht="30" customHeight="1">
      <c r="A32" s="225" t="s">
        <v>33</v>
      </c>
      <c r="B32" s="225"/>
      <c r="C32" s="225"/>
      <c r="D32" s="225"/>
      <c r="E32" s="225"/>
      <c r="F32" s="225"/>
      <c r="G32" s="225"/>
      <c r="H32" s="225"/>
      <c r="I32" s="225"/>
      <c r="J32" s="225"/>
      <c r="K32" s="225"/>
      <c r="L32" s="225"/>
      <c r="M32" s="225"/>
      <c r="N32" s="225"/>
      <c r="O32" s="225"/>
      <c r="P32" s="225"/>
      <c r="Q32" s="225"/>
    </row>
    <row r="33" spans="1:17" ht="19.5" customHeight="1">
      <c r="A33" s="223">
        <v>5</v>
      </c>
      <c r="B33" s="223"/>
      <c r="C33" s="223"/>
      <c r="D33" s="223"/>
      <c r="E33" s="226" t="s">
        <v>34</v>
      </c>
      <c r="F33" s="226"/>
      <c r="G33" s="226"/>
      <c r="H33" s="226"/>
      <c r="I33" s="226"/>
      <c r="J33" s="226"/>
      <c r="K33" s="226"/>
      <c r="L33" s="226"/>
      <c r="M33" s="226"/>
      <c r="N33" s="226"/>
      <c r="O33" s="226"/>
      <c r="P33" s="226"/>
      <c r="Q33" s="226"/>
    </row>
    <row r="34" spans="1:17" ht="201.75" customHeight="1">
      <c r="A34" s="223"/>
      <c r="B34" s="223"/>
      <c r="C34" s="223"/>
      <c r="D34" s="223"/>
      <c r="E34" s="219" t="s">
        <v>35</v>
      </c>
      <c r="F34" s="219"/>
      <c r="G34" s="219"/>
      <c r="H34" s="219"/>
      <c r="I34" s="219"/>
      <c r="J34" s="219"/>
      <c r="K34" s="219"/>
      <c r="L34" s="219"/>
      <c r="M34" s="219"/>
      <c r="N34" s="219"/>
      <c r="O34" s="219"/>
      <c r="P34" s="219"/>
      <c r="Q34" s="219"/>
    </row>
    <row r="35" spans="1:17" ht="18.75" customHeight="1">
      <c r="A35" s="223"/>
      <c r="B35" s="223"/>
      <c r="C35" s="223"/>
      <c r="D35" s="223"/>
      <c r="E35" s="226" t="s">
        <v>36</v>
      </c>
      <c r="F35" s="226"/>
      <c r="G35" s="226"/>
      <c r="H35" s="226"/>
      <c r="I35" s="226"/>
      <c r="J35" s="226"/>
      <c r="K35" s="226"/>
      <c r="L35" s="226"/>
      <c r="M35" s="226"/>
      <c r="N35" s="226"/>
      <c r="O35" s="226"/>
      <c r="P35" s="226"/>
      <c r="Q35" s="226"/>
    </row>
    <row r="36" spans="1:17" ht="186.75" customHeight="1">
      <c r="A36" s="223"/>
      <c r="B36" s="223"/>
      <c r="C36" s="223"/>
      <c r="D36" s="223"/>
      <c r="E36" s="219" t="s">
        <v>37</v>
      </c>
      <c r="F36" s="220"/>
      <c r="G36" s="220"/>
      <c r="H36" s="220"/>
      <c r="I36" s="220"/>
      <c r="J36" s="220"/>
      <c r="K36" s="220"/>
      <c r="L36" s="220"/>
      <c r="M36" s="220"/>
      <c r="N36" s="220"/>
      <c r="O36" s="220"/>
      <c r="P36" s="220"/>
      <c r="Q36" s="220"/>
    </row>
    <row r="37" spans="1:17" ht="115.5" customHeight="1">
      <c r="A37" s="223"/>
      <c r="B37" s="223"/>
      <c r="C37" s="223"/>
      <c r="D37" s="223"/>
      <c r="E37" s="221" t="s">
        <v>38</v>
      </c>
      <c r="F37" s="221"/>
      <c r="G37" s="221"/>
      <c r="H37" s="221"/>
      <c r="I37" s="221"/>
      <c r="J37" s="221"/>
      <c r="K37" s="221"/>
      <c r="L37" s="221"/>
      <c r="M37" s="221"/>
      <c r="N37" s="221"/>
      <c r="O37" s="221"/>
      <c r="P37" s="221"/>
      <c r="Q37" s="221"/>
    </row>
    <row r="38" spans="1:17" ht="66.75" customHeight="1">
      <c r="A38" s="223"/>
      <c r="B38" s="223"/>
      <c r="C38" s="223"/>
      <c r="D38" s="223"/>
      <c r="E38" s="219" t="s">
        <v>39</v>
      </c>
      <c r="F38" s="220"/>
      <c r="G38" s="220"/>
      <c r="H38" s="220"/>
      <c r="I38" s="220"/>
      <c r="J38" s="220"/>
      <c r="K38" s="220"/>
      <c r="L38" s="220"/>
      <c r="M38" s="220"/>
      <c r="N38" s="220"/>
      <c r="O38" s="220"/>
      <c r="P38" s="220"/>
      <c r="Q38" s="220"/>
    </row>
  </sheetData>
  <mergeCells count="42">
    <mergeCell ref="A1:Q1"/>
    <mergeCell ref="A2:Q2"/>
    <mergeCell ref="E3:N3"/>
    <mergeCell ref="B5:Q5"/>
    <mergeCell ref="B6:Q6"/>
    <mergeCell ref="B7:Q7"/>
    <mergeCell ref="B8:Q8"/>
    <mergeCell ref="B9:Q9"/>
    <mergeCell ref="B10:Q10"/>
    <mergeCell ref="B11:Q11"/>
    <mergeCell ref="A13:Q13"/>
    <mergeCell ref="A14:D14"/>
    <mergeCell ref="E14:Q14"/>
    <mergeCell ref="A15:Q15"/>
    <mergeCell ref="E16:Q16"/>
    <mergeCell ref="E17:Q17"/>
    <mergeCell ref="E18:Q18"/>
    <mergeCell ref="E19:Q19"/>
    <mergeCell ref="E20:Q20"/>
    <mergeCell ref="E21:Q21"/>
    <mergeCell ref="E30:Q30"/>
    <mergeCell ref="A22:Q22"/>
    <mergeCell ref="E23:Q23"/>
    <mergeCell ref="E24:Q24"/>
    <mergeCell ref="E25:Q25"/>
    <mergeCell ref="E26:Q26"/>
    <mergeCell ref="E36:Q36"/>
    <mergeCell ref="E37:Q37"/>
    <mergeCell ref="E38:Q38"/>
    <mergeCell ref="A16:D21"/>
    <mergeCell ref="A23:D26"/>
    <mergeCell ref="A33:D38"/>
    <mergeCell ref="A30:D31"/>
    <mergeCell ref="E31:Q31"/>
    <mergeCell ref="A32:Q32"/>
    <mergeCell ref="E33:Q33"/>
    <mergeCell ref="E34:Q34"/>
    <mergeCell ref="E35:Q35"/>
    <mergeCell ref="A27:Q27"/>
    <mergeCell ref="A28:D28"/>
    <mergeCell ref="E28:Q28"/>
    <mergeCell ref="A29:Q29"/>
  </mergeCells>
  <pageMargins left="0.70866141732283505" right="0.70866141732283505" top="0.74803149606299202" bottom="0.74803149606299202" header="0.31496062992126" footer="0.31496062992126"/>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3"/>
  <sheetViews>
    <sheetView topLeftCell="A10" workbookViewId="0">
      <selection activeCell="A19" sqref="A19:N19"/>
    </sheetView>
  </sheetViews>
  <sheetFormatPr defaultColWidth="9.109375" defaultRowHeight="14.4"/>
  <cols>
    <col min="1" max="1" width="18.6640625" style="1" customWidth="1"/>
    <col min="2" max="13" width="9.109375" style="1"/>
    <col min="14" max="14" width="18.44140625" style="1" customWidth="1"/>
    <col min="15" max="16384" width="9.109375" style="1"/>
  </cols>
  <sheetData>
    <row r="1" spans="1:14">
      <c r="A1" s="2"/>
      <c r="F1" s="3"/>
      <c r="G1" s="3"/>
      <c r="H1" s="3"/>
      <c r="I1" s="3"/>
      <c r="J1" s="3"/>
      <c r="K1" s="3"/>
      <c r="L1" s="3"/>
      <c r="M1" s="3"/>
      <c r="N1" s="3" t="s">
        <v>40</v>
      </c>
    </row>
    <row r="2" spans="1:14" ht="15">
      <c r="A2" s="263" t="s">
        <v>41</v>
      </c>
      <c r="B2" s="264"/>
      <c r="C2" s="264"/>
      <c r="D2" s="264"/>
      <c r="E2" s="264"/>
      <c r="F2" s="264"/>
      <c r="G2" s="264"/>
      <c r="H2" s="264"/>
      <c r="I2" s="264"/>
      <c r="J2" s="264"/>
      <c r="K2" s="264"/>
      <c r="L2" s="264"/>
      <c r="M2" s="264"/>
      <c r="N2" s="265"/>
    </row>
    <row r="3" spans="1:14">
      <c r="A3" s="248" t="s">
        <v>42</v>
      </c>
      <c r="B3" s="249"/>
      <c r="C3" s="249"/>
      <c r="D3" s="249"/>
      <c r="E3" s="249"/>
      <c r="F3" s="249"/>
      <c r="G3" s="249"/>
      <c r="H3" s="249"/>
      <c r="I3" s="249"/>
      <c r="J3" s="249"/>
      <c r="K3" s="249"/>
      <c r="L3" s="249"/>
      <c r="M3" s="249"/>
      <c r="N3" s="250"/>
    </row>
    <row r="4" spans="1:14" ht="46.5" customHeight="1">
      <c r="A4" s="4" t="s">
        <v>43</v>
      </c>
      <c r="B4" s="266" t="s">
        <v>44</v>
      </c>
      <c r="C4" s="266"/>
      <c r="D4" s="266"/>
      <c r="E4" s="266"/>
      <c r="F4" s="266"/>
      <c r="G4" s="266"/>
      <c r="H4" s="266"/>
      <c r="I4" s="266"/>
      <c r="J4" s="266"/>
      <c r="K4" s="266"/>
      <c r="L4" s="266"/>
      <c r="M4" s="266"/>
      <c r="N4" s="267"/>
    </row>
    <row r="5" spans="1:14" ht="45.75" customHeight="1">
      <c r="A5" s="251" t="s">
        <v>45</v>
      </c>
      <c r="B5" s="252"/>
      <c r="C5" s="252"/>
      <c r="D5" s="252"/>
      <c r="E5" s="252"/>
      <c r="F5" s="252"/>
      <c r="G5" s="252"/>
      <c r="H5" s="252"/>
      <c r="I5" s="252"/>
      <c r="J5" s="252"/>
      <c r="K5" s="252"/>
      <c r="L5" s="252"/>
      <c r="M5" s="252"/>
      <c r="N5" s="253"/>
    </row>
    <row r="6" spans="1:14" ht="29.25" customHeight="1">
      <c r="A6" s="251" t="s">
        <v>46</v>
      </c>
      <c r="B6" s="252"/>
      <c r="C6" s="252"/>
      <c r="D6" s="252"/>
      <c r="E6" s="252"/>
      <c r="F6" s="252"/>
      <c r="G6" s="252"/>
      <c r="H6" s="252"/>
      <c r="I6" s="252"/>
      <c r="J6" s="252"/>
      <c r="K6" s="252"/>
      <c r="L6" s="252"/>
      <c r="M6" s="252"/>
      <c r="N6" s="253"/>
    </row>
    <row r="7" spans="1:14" ht="17.25" customHeight="1">
      <c r="A7" s="5" t="s">
        <v>47</v>
      </c>
      <c r="B7" s="6"/>
      <c r="C7" s="6"/>
      <c r="D7" s="6"/>
      <c r="E7" s="6"/>
      <c r="F7" s="6"/>
      <c r="G7" s="6"/>
      <c r="H7" s="6"/>
      <c r="I7" s="6"/>
      <c r="J7" s="6"/>
      <c r="K7" s="6"/>
      <c r="L7" s="6"/>
      <c r="M7" s="6"/>
      <c r="N7" s="8"/>
    </row>
    <row r="8" spans="1:14" ht="51" customHeight="1">
      <c r="A8" s="251" t="s">
        <v>48</v>
      </c>
      <c r="B8" s="252"/>
      <c r="C8" s="252"/>
      <c r="D8" s="252"/>
      <c r="E8" s="252"/>
      <c r="F8" s="252"/>
      <c r="G8" s="252"/>
      <c r="H8" s="252"/>
      <c r="I8" s="252"/>
      <c r="J8" s="252"/>
      <c r="K8" s="252"/>
      <c r="L8" s="252"/>
      <c r="M8" s="252"/>
      <c r="N8" s="253"/>
    </row>
    <row r="9" spans="1:14" ht="36" customHeight="1">
      <c r="A9" s="251" t="s">
        <v>49</v>
      </c>
      <c r="B9" s="252"/>
      <c r="C9" s="252"/>
      <c r="D9" s="252"/>
      <c r="E9" s="252"/>
      <c r="F9" s="252"/>
      <c r="G9" s="252"/>
      <c r="H9" s="252"/>
      <c r="I9" s="252"/>
      <c r="J9" s="252"/>
      <c r="K9" s="252"/>
      <c r="L9" s="252"/>
      <c r="M9" s="252"/>
      <c r="N9" s="253"/>
    </row>
    <row r="10" spans="1:14" ht="30" customHeight="1">
      <c r="A10" s="251" t="s">
        <v>50</v>
      </c>
      <c r="B10" s="252"/>
      <c r="C10" s="252"/>
      <c r="D10" s="252"/>
      <c r="E10" s="252"/>
      <c r="F10" s="252"/>
      <c r="G10" s="252"/>
      <c r="H10" s="252"/>
      <c r="I10" s="252"/>
      <c r="J10" s="252"/>
      <c r="K10" s="252"/>
      <c r="L10" s="252"/>
      <c r="M10" s="252"/>
      <c r="N10" s="253"/>
    </row>
    <row r="11" spans="1:14" ht="18.75" customHeight="1">
      <c r="A11" s="251" t="s">
        <v>51</v>
      </c>
      <c r="B11" s="252"/>
      <c r="C11" s="252"/>
      <c r="D11" s="252"/>
      <c r="E11" s="252"/>
      <c r="F11" s="252"/>
      <c r="G11" s="252"/>
      <c r="H11" s="252"/>
      <c r="I11" s="252"/>
      <c r="J11" s="252"/>
      <c r="K11" s="252"/>
      <c r="L11" s="252"/>
      <c r="M11" s="252"/>
      <c r="N11" s="253"/>
    </row>
    <row r="12" spans="1:14">
      <c r="A12" s="248" t="s">
        <v>52</v>
      </c>
      <c r="B12" s="249"/>
      <c r="C12" s="249"/>
      <c r="D12" s="249"/>
      <c r="E12" s="249"/>
      <c r="F12" s="249"/>
      <c r="G12" s="249"/>
      <c r="H12" s="249"/>
      <c r="I12" s="249"/>
      <c r="J12" s="249"/>
      <c r="K12" s="249"/>
      <c r="L12" s="249"/>
      <c r="M12" s="249"/>
      <c r="N12" s="250"/>
    </row>
    <row r="13" spans="1:14">
      <c r="A13" s="7" t="s">
        <v>53</v>
      </c>
      <c r="N13" s="9"/>
    </row>
    <row r="14" spans="1:14" ht="117" customHeight="1">
      <c r="A14" s="254" t="s">
        <v>54</v>
      </c>
      <c r="B14" s="255"/>
      <c r="C14" s="255"/>
      <c r="D14" s="255"/>
      <c r="E14" s="255"/>
      <c r="F14" s="255"/>
      <c r="G14" s="255"/>
      <c r="H14" s="255"/>
      <c r="I14" s="255"/>
      <c r="J14" s="255"/>
      <c r="K14" s="255"/>
      <c r="L14" s="255"/>
      <c r="M14" s="255"/>
      <c r="N14" s="256"/>
    </row>
    <row r="15" spans="1:14" ht="28.5" customHeight="1">
      <c r="A15" s="257" t="s">
        <v>55</v>
      </c>
      <c r="B15" s="258"/>
      <c r="C15" s="258"/>
      <c r="D15" s="258"/>
      <c r="E15" s="258"/>
      <c r="F15" s="258"/>
      <c r="G15" s="258"/>
      <c r="H15" s="258"/>
      <c r="I15" s="258"/>
      <c r="J15" s="258"/>
      <c r="K15" s="258"/>
      <c r="L15" s="258"/>
      <c r="M15" s="258"/>
      <c r="N15" s="259"/>
    </row>
    <row r="16" spans="1:14" ht="120" customHeight="1">
      <c r="A16" s="260" t="s">
        <v>56</v>
      </c>
      <c r="B16" s="261"/>
      <c r="C16" s="261"/>
      <c r="D16" s="261"/>
      <c r="E16" s="261"/>
      <c r="F16" s="261"/>
      <c r="G16" s="261"/>
      <c r="H16" s="261"/>
      <c r="I16" s="261"/>
      <c r="J16" s="261"/>
      <c r="K16" s="261"/>
      <c r="L16" s="261"/>
      <c r="M16" s="261"/>
      <c r="N16" s="262"/>
    </row>
    <row r="17" spans="1:14" ht="13.5" customHeight="1">
      <c r="A17" s="251" t="s">
        <v>57</v>
      </c>
      <c r="B17" s="252"/>
      <c r="C17" s="252"/>
      <c r="D17" s="252"/>
      <c r="E17" s="252"/>
      <c r="F17" s="252"/>
      <c r="G17" s="252"/>
      <c r="H17" s="252"/>
      <c r="I17" s="252"/>
      <c r="J17" s="252"/>
      <c r="K17" s="252"/>
      <c r="L17" s="252"/>
      <c r="M17" s="252"/>
      <c r="N17" s="253"/>
    </row>
    <row r="18" spans="1:14" ht="15" customHeight="1">
      <c r="A18" s="251" t="s">
        <v>58</v>
      </c>
      <c r="B18" s="252"/>
      <c r="C18" s="252"/>
      <c r="D18" s="252"/>
      <c r="E18" s="252"/>
      <c r="F18" s="252"/>
      <c r="G18" s="252"/>
      <c r="H18" s="252"/>
      <c r="I18" s="252"/>
      <c r="J18" s="252"/>
      <c r="K18" s="252"/>
      <c r="L18" s="252"/>
      <c r="M18" s="252"/>
      <c r="N18" s="253"/>
    </row>
    <row r="19" spans="1:14" ht="49.5" customHeight="1">
      <c r="A19" s="251" t="s">
        <v>59</v>
      </c>
      <c r="B19" s="252"/>
      <c r="C19" s="252"/>
      <c r="D19" s="252"/>
      <c r="E19" s="252"/>
      <c r="F19" s="252"/>
      <c r="G19" s="252"/>
      <c r="H19" s="252"/>
      <c r="I19" s="252"/>
      <c r="J19" s="252"/>
      <c r="K19" s="252"/>
      <c r="L19" s="252"/>
      <c r="M19" s="252"/>
      <c r="N19" s="253"/>
    </row>
    <row r="20" spans="1:14">
      <c r="A20" s="248" t="s">
        <v>60</v>
      </c>
      <c r="B20" s="249"/>
      <c r="C20" s="249"/>
      <c r="D20" s="249"/>
      <c r="E20" s="249"/>
      <c r="F20" s="249"/>
      <c r="G20" s="249"/>
      <c r="H20" s="249"/>
      <c r="I20" s="249"/>
      <c r="J20" s="249"/>
      <c r="K20" s="249"/>
      <c r="L20" s="249"/>
      <c r="M20" s="249"/>
      <c r="N20" s="250"/>
    </row>
    <row r="21" spans="1:14" ht="77.25" customHeight="1">
      <c r="A21" s="245" t="s">
        <v>61</v>
      </c>
      <c r="B21" s="246"/>
      <c r="C21" s="246"/>
      <c r="D21" s="246"/>
      <c r="E21" s="246"/>
      <c r="F21" s="246"/>
      <c r="G21" s="246"/>
      <c r="H21" s="246"/>
      <c r="I21" s="246"/>
      <c r="J21" s="246"/>
      <c r="K21" s="246"/>
      <c r="L21" s="246"/>
      <c r="M21" s="246"/>
      <c r="N21" s="247"/>
    </row>
    <row r="22" spans="1:14">
      <c r="A22" s="248" t="s">
        <v>62</v>
      </c>
      <c r="B22" s="249"/>
      <c r="C22" s="249"/>
      <c r="D22" s="249"/>
      <c r="E22" s="249"/>
      <c r="F22" s="249"/>
      <c r="G22" s="249"/>
      <c r="H22" s="249"/>
      <c r="I22" s="249"/>
      <c r="J22" s="249"/>
      <c r="K22" s="249"/>
      <c r="L22" s="249"/>
      <c r="M22" s="249"/>
      <c r="N22" s="250"/>
    </row>
    <row r="23" spans="1:14" ht="51.75" customHeight="1">
      <c r="A23" s="245" t="s">
        <v>63</v>
      </c>
      <c r="B23" s="246"/>
      <c r="C23" s="246"/>
      <c r="D23" s="246"/>
      <c r="E23" s="246"/>
      <c r="F23" s="246"/>
      <c r="G23" s="246"/>
      <c r="H23" s="246"/>
      <c r="I23" s="246"/>
      <c r="J23" s="246"/>
      <c r="K23" s="246"/>
      <c r="L23" s="246"/>
      <c r="M23" s="246"/>
      <c r="N23" s="247"/>
    </row>
    <row r="24" spans="1:14">
      <c r="A24" s="248" t="s">
        <v>64</v>
      </c>
      <c r="B24" s="249"/>
      <c r="C24" s="249"/>
      <c r="D24" s="249"/>
      <c r="E24" s="249"/>
      <c r="F24" s="249"/>
      <c r="G24" s="249"/>
      <c r="H24" s="249"/>
      <c r="I24" s="249"/>
      <c r="J24" s="249"/>
      <c r="K24" s="249"/>
      <c r="L24" s="249"/>
      <c r="M24" s="249"/>
      <c r="N24" s="250"/>
    </row>
    <row r="25" spans="1:14" ht="14.25" customHeight="1">
      <c r="A25" s="245" t="s">
        <v>65</v>
      </c>
      <c r="B25" s="246"/>
      <c r="C25" s="246"/>
      <c r="D25" s="246"/>
      <c r="E25" s="246"/>
      <c r="F25" s="246"/>
      <c r="G25" s="246"/>
      <c r="H25" s="246"/>
      <c r="I25" s="246"/>
      <c r="J25" s="246"/>
      <c r="K25" s="246"/>
      <c r="L25" s="246"/>
      <c r="M25" s="246"/>
      <c r="N25" s="247"/>
    </row>
    <row r="26" spans="1:14">
      <c r="A26" s="248" t="s">
        <v>66</v>
      </c>
      <c r="B26" s="249"/>
      <c r="C26" s="249"/>
      <c r="D26" s="249"/>
      <c r="E26" s="249"/>
      <c r="F26" s="249"/>
      <c r="G26" s="249"/>
      <c r="H26" s="249"/>
      <c r="I26" s="249"/>
      <c r="J26" s="249"/>
      <c r="K26" s="249"/>
      <c r="L26" s="249"/>
      <c r="M26" s="249"/>
      <c r="N26" s="250"/>
    </row>
    <row r="27" spans="1:14" ht="63" customHeight="1">
      <c r="A27" s="245" t="s">
        <v>67</v>
      </c>
      <c r="B27" s="246"/>
      <c r="C27" s="246"/>
      <c r="D27" s="246"/>
      <c r="E27" s="246"/>
      <c r="F27" s="246"/>
      <c r="G27" s="246"/>
      <c r="H27" s="246"/>
      <c r="I27" s="246"/>
      <c r="J27" s="246"/>
      <c r="K27" s="246"/>
      <c r="L27" s="246"/>
      <c r="M27" s="246"/>
      <c r="N27" s="247"/>
    </row>
    <row r="28" spans="1:14">
      <c r="A28" s="248" t="s">
        <v>68</v>
      </c>
      <c r="B28" s="249"/>
      <c r="C28" s="249"/>
      <c r="D28" s="249"/>
      <c r="E28" s="249"/>
      <c r="F28" s="249"/>
      <c r="G28" s="249"/>
      <c r="H28" s="249"/>
      <c r="I28" s="249"/>
      <c r="J28" s="249"/>
      <c r="K28" s="249"/>
      <c r="L28" s="249"/>
      <c r="M28" s="249"/>
      <c r="N28" s="250"/>
    </row>
    <row r="29" spans="1:14" ht="17.25" customHeight="1">
      <c r="A29" s="245" t="s">
        <v>69</v>
      </c>
      <c r="B29" s="246"/>
      <c r="C29" s="246"/>
      <c r="D29" s="246"/>
      <c r="E29" s="246"/>
      <c r="F29" s="246"/>
      <c r="G29" s="246"/>
      <c r="H29" s="246"/>
      <c r="I29" s="246"/>
      <c r="J29" s="246"/>
      <c r="K29" s="246"/>
      <c r="L29" s="246"/>
      <c r="M29" s="246"/>
      <c r="N29" s="247"/>
    </row>
    <row r="30" spans="1:14" ht="36" customHeight="1">
      <c r="A30" s="245" t="s">
        <v>70</v>
      </c>
      <c r="B30" s="246"/>
      <c r="C30" s="246"/>
      <c r="D30" s="246"/>
      <c r="E30" s="246"/>
      <c r="F30" s="246"/>
      <c r="G30" s="246"/>
      <c r="H30" s="246"/>
      <c r="I30" s="246"/>
      <c r="J30" s="246"/>
      <c r="K30" s="246"/>
      <c r="L30" s="246"/>
      <c r="M30" s="246"/>
      <c r="N30" s="247"/>
    </row>
    <row r="31" spans="1:14">
      <c r="A31" s="248" t="s">
        <v>71</v>
      </c>
      <c r="B31" s="249"/>
      <c r="C31" s="249"/>
      <c r="D31" s="249"/>
      <c r="E31" s="249"/>
      <c r="F31" s="249"/>
      <c r="G31" s="249"/>
      <c r="H31" s="249"/>
      <c r="I31" s="249"/>
      <c r="J31" s="249"/>
      <c r="K31" s="249"/>
      <c r="L31" s="249"/>
      <c r="M31" s="249"/>
      <c r="N31" s="250"/>
    </row>
    <row r="32" spans="1:14">
      <c r="A32" s="248" t="s">
        <v>72</v>
      </c>
      <c r="B32" s="249"/>
      <c r="C32" s="249"/>
      <c r="D32" s="249"/>
      <c r="E32" s="249"/>
      <c r="F32" s="249"/>
      <c r="G32" s="249"/>
      <c r="H32" s="249"/>
      <c r="I32" s="249"/>
      <c r="J32" s="249"/>
      <c r="K32" s="249"/>
      <c r="L32" s="249"/>
      <c r="M32" s="249"/>
      <c r="N32" s="250"/>
    </row>
    <row r="33" spans="1:14" ht="34.5" customHeight="1">
      <c r="A33" s="245" t="s">
        <v>73</v>
      </c>
      <c r="B33" s="246"/>
      <c r="C33" s="246"/>
      <c r="D33" s="246"/>
      <c r="E33" s="246"/>
      <c r="F33" s="246"/>
      <c r="G33" s="246"/>
      <c r="H33" s="246"/>
      <c r="I33" s="246"/>
      <c r="J33" s="246"/>
      <c r="K33" s="246"/>
      <c r="L33" s="246"/>
      <c r="M33" s="246"/>
      <c r="N33" s="247"/>
    </row>
  </sheetData>
  <mergeCells count="30">
    <mergeCell ref="A2:N2"/>
    <mergeCell ref="A3:N3"/>
    <mergeCell ref="B4:N4"/>
    <mergeCell ref="A5:N5"/>
    <mergeCell ref="A6:N6"/>
    <mergeCell ref="A8:N8"/>
    <mergeCell ref="A9:N9"/>
    <mergeCell ref="A10:N10"/>
    <mergeCell ref="A11:N11"/>
    <mergeCell ref="A12:N12"/>
    <mergeCell ref="A14:N14"/>
    <mergeCell ref="A15:N15"/>
    <mergeCell ref="A16:N16"/>
    <mergeCell ref="A17:N17"/>
    <mergeCell ref="A18:N18"/>
    <mergeCell ref="A19:N19"/>
    <mergeCell ref="A20:N20"/>
    <mergeCell ref="A21:N21"/>
    <mergeCell ref="A22:N22"/>
    <mergeCell ref="A23:N23"/>
    <mergeCell ref="A24:N24"/>
    <mergeCell ref="A25:N25"/>
    <mergeCell ref="A26:N26"/>
    <mergeCell ref="A27:N27"/>
    <mergeCell ref="A28:N28"/>
    <mergeCell ref="A29:N29"/>
    <mergeCell ref="A30:N30"/>
    <mergeCell ref="A31:N31"/>
    <mergeCell ref="A32:N32"/>
    <mergeCell ref="A33:N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65"/>
  <sheetViews>
    <sheetView tabSelected="1" topLeftCell="A80" zoomScale="85" zoomScaleNormal="85" workbookViewId="0">
      <selection activeCell="I94" sqref="I94"/>
    </sheetView>
  </sheetViews>
  <sheetFormatPr defaultColWidth="9.109375" defaultRowHeight="13.8"/>
  <cols>
    <col min="1" max="1" width="6.33203125" style="139" customWidth="1"/>
    <col min="2" max="2" width="45.5546875" style="48" customWidth="1"/>
    <col min="3" max="3" width="9.33203125" style="48" customWidth="1"/>
    <col min="4" max="4" width="10.5546875" style="48" bestFit="1" customWidth="1"/>
    <col min="5" max="5" width="13" style="23" customWidth="1"/>
    <col min="6" max="6" width="15.109375" style="133" customWidth="1"/>
    <col min="7" max="7" width="57.33203125" style="48" customWidth="1"/>
    <col min="8" max="8" width="9.109375" style="48"/>
    <col min="9" max="9" width="11" style="48" customWidth="1"/>
    <col min="10" max="10" width="10.6640625" style="48" customWidth="1"/>
    <col min="11" max="11" width="14.88671875" style="48" customWidth="1"/>
    <col min="12" max="16384" width="9.109375" style="48"/>
  </cols>
  <sheetData>
    <row r="1" spans="1:11">
      <c r="A1" s="268"/>
      <c r="B1" s="268"/>
      <c r="C1" s="49"/>
      <c r="D1" s="49"/>
      <c r="E1" s="50"/>
      <c r="F1" s="156"/>
      <c r="G1" s="51"/>
      <c r="H1" s="51"/>
      <c r="I1" s="51"/>
      <c r="J1" s="29"/>
      <c r="K1" s="29"/>
    </row>
    <row r="2" spans="1:11">
      <c r="A2" s="268"/>
      <c r="B2" s="268"/>
      <c r="C2" s="49"/>
      <c r="D2" s="49"/>
      <c r="E2" s="50"/>
      <c r="F2" s="156"/>
      <c r="G2" s="49"/>
      <c r="H2" s="49"/>
      <c r="I2" s="29"/>
      <c r="J2" s="29"/>
      <c r="K2" s="29"/>
    </row>
    <row r="3" spans="1:11">
      <c r="A3" s="269"/>
      <c r="B3" s="269"/>
      <c r="C3" s="269"/>
      <c r="D3" s="269"/>
      <c r="E3" s="269"/>
      <c r="F3" s="269"/>
      <c r="G3" s="269"/>
      <c r="H3" s="269"/>
      <c r="I3" s="269"/>
      <c r="J3" s="269"/>
      <c r="K3" s="95"/>
    </row>
    <row r="4" spans="1:11" ht="13.95" customHeight="1">
      <c r="A4" s="269" t="s">
        <v>170</v>
      </c>
      <c r="B4" s="269"/>
      <c r="C4" s="269"/>
      <c r="D4" s="269"/>
      <c r="E4" s="269"/>
      <c r="F4" s="269"/>
      <c r="G4" s="269"/>
      <c r="H4" s="269"/>
      <c r="I4" s="269"/>
    </row>
    <row r="5" spans="1:11" ht="9" customHeight="1">
      <c r="A5" s="270" t="s">
        <v>123</v>
      </c>
      <c r="B5" s="270"/>
      <c r="C5" s="270"/>
      <c r="D5" s="270"/>
      <c r="E5" s="270"/>
      <c r="F5" s="270"/>
      <c r="G5" s="270"/>
      <c r="H5" s="270"/>
      <c r="I5" s="270"/>
      <c r="J5" s="270"/>
      <c r="K5" s="270"/>
    </row>
    <row r="6" spans="1:11" ht="21.75" customHeight="1">
      <c r="A6" s="271"/>
      <c r="B6" s="271"/>
      <c r="C6" s="271"/>
      <c r="D6" s="271"/>
      <c r="E6" s="271"/>
      <c r="F6" s="271"/>
      <c r="G6" s="271"/>
      <c r="H6" s="271"/>
      <c r="I6" s="271"/>
      <c r="J6" s="271"/>
      <c r="K6" s="271"/>
    </row>
    <row r="7" spans="1:11" s="23" customFormat="1" ht="69">
      <c r="A7" s="99" t="s">
        <v>74</v>
      </c>
      <c r="B7" s="99" t="s">
        <v>75</v>
      </c>
      <c r="C7" s="46" t="s">
        <v>76</v>
      </c>
      <c r="D7" s="47" t="s">
        <v>100</v>
      </c>
      <c r="E7" s="47" t="s">
        <v>104</v>
      </c>
      <c r="F7" s="46" t="s">
        <v>105</v>
      </c>
      <c r="G7" s="46" t="s">
        <v>77</v>
      </c>
      <c r="H7" s="46" t="s">
        <v>128</v>
      </c>
      <c r="I7" s="47" t="s">
        <v>78</v>
      </c>
      <c r="J7" s="47" t="s">
        <v>106</v>
      </c>
      <c r="K7" s="47" t="s">
        <v>107</v>
      </c>
    </row>
    <row r="8" spans="1:11">
      <c r="A8" s="24"/>
      <c r="B8" s="52" t="s">
        <v>145</v>
      </c>
      <c r="C8" s="79"/>
      <c r="D8" s="123"/>
      <c r="E8" s="20"/>
      <c r="F8" s="123"/>
      <c r="G8" s="72"/>
      <c r="H8" s="79"/>
      <c r="I8" s="53"/>
      <c r="J8" s="53"/>
      <c r="K8" s="201"/>
    </row>
    <row r="9" spans="1:11" s="113" customFormat="1" ht="15" customHeight="1">
      <c r="A9" s="104">
        <v>1</v>
      </c>
      <c r="B9" s="142" t="s">
        <v>169</v>
      </c>
      <c r="C9" s="143" t="s">
        <v>120</v>
      </c>
      <c r="D9" s="126">
        <v>28</v>
      </c>
      <c r="E9" s="20">
        <v>24</v>
      </c>
      <c r="F9" s="124">
        <f t="shared" ref="F9:F15" si="0">E9*D9</f>
        <v>672</v>
      </c>
      <c r="G9" s="114"/>
      <c r="H9" s="115"/>
      <c r="I9" s="116"/>
      <c r="J9" s="117"/>
      <c r="K9" s="202"/>
    </row>
    <row r="10" spans="1:11" ht="18" customHeight="1">
      <c r="A10" s="104">
        <v>2</v>
      </c>
      <c r="B10" s="142" t="s">
        <v>144</v>
      </c>
      <c r="C10" s="105" t="s">
        <v>79</v>
      </c>
      <c r="D10" s="125">
        <v>8</v>
      </c>
      <c r="E10" s="125">
        <v>39</v>
      </c>
      <c r="F10" s="124">
        <f t="shared" si="0"/>
        <v>312</v>
      </c>
      <c r="G10" s="33"/>
      <c r="H10" s="44"/>
      <c r="I10" s="54"/>
      <c r="J10" s="31"/>
      <c r="K10" s="203"/>
    </row>
    <row r="11" spans="1:11" s="113" customFormat="1" ht="27.6">
      <c r="A11" s="104">
        <v>3</v>
      </c>
      <c r="B11" s="142" t="s">
        <v>171</v>
      </c>
      <c r="C11" s="143" t="s">
        <v>120</v>
      </c>
      <c r="D11" s="126">
        <v>2</v>
      </c>
      <c r="E11" s="20">
        <v>24</v>
      </c>
      <c r="F11" s="124">
        <f t="shared" ref="F11:F12" si="1">E11*D11</f>
        <v>48</v>
      </c>
      <c r="G11" s="115"/>
      <c r="H11" s="115"/>
      <c r="I11" s="116"/>
      <c r="J11" s="117"/>
      <c r="K11" s="202"/>
    </row>
    <row r="12" spans="1:11" s="113" customFormat="1" ht="27.6">
      <c r="A12" s="104">
        <v>4</v>
      </c>
      <c r="B12" s="109" t="s">
        <v>185</v>
      </c>
      <c r="C12" s="118" t="s">
        <v>86</v>
      </c>
      <c r="D12" s="119">
        <v>26.2</v>
      </c>
      <c r="E12" s="119">
        <v>50</v>
      </c>
      <c r="F12" s="124">
        <f t="shared" si="1"/>
        <v>1310</v>
      </c>
      <c r="G12" s="109"/>
      <c r="H12" s="115"/>
      <c r="I12" s="116"/>
      <c r="J12" s="117"/>
      <c r="K12" s="202"/>
    </row>
    <row r="13" spans="1:11" s="113" customFormat="1" ht="30" customHeight="1">
      <c r="A13" s="104">
        <v>5</v>
      </c>
      <c r="B13" s="145" t="s">
        <v>172</v>
      </c>
      <c r="C13" s="110" t="s">
        <v>142</v>
      </c>
      <c r="D13" s="124">
        <v>1</v>
      </c>
      <c r="E13" s="124">
        <v>500</v>
      </c>
      <c r="F13" s="124">
        <f t="shared" si="0"/>
        <v>500</v>
      </c>
      <c r="G13" s="100"/>
      <c r="H13" s="120"/>
      <c r="I13" s="121"/>
      <c r="J13" s="121"/>
      <c r="K13" s="204"/>
    </row>
    <row r="14" spans="1:11" s="113" customFormat="1" ht="30" customHeight="1">
      <c r="A14" s="104">
        <v>6</v>
      </c>
      <c r="B14" s="176" t="s">
        <v>228</v>
      </c>
      <c r="C14" s="110" t="s">
        <v>79</v>
      </c>
      <c r="D14" s="124">
        <v>2</v>
      </c>
      <c r="E14" s="124">
        <v>250</v>
      </c>
      <c r="F14" s="124">
        <f t="shared" si="0"/>
        <v>500</v>
      </c>
      <c r="G14" s="100"/>
      <c r="H14" s="120"/>
      <c r="I14" s="121"/>
      <c r="J14" s="121"/>
      <c r="K14" s="204"/>
    </row>
    <row r="15" spans="1:11" s="113" customFormat="1" ht="30" customHeight="1">
      <c r="A15" s="104"/>
      <c r="B15" s="176" t="s">
        <v>245</v>
      </c>
      <c r="C15" s="110" t="s">
        <v>79</v>
      </c>
      <c r="D15" s="124">
        <v>4</v>
      </c>
      <c r="E15" s="124">
        <v>250</v>
      </c>
      <c r="F15" s="124">
        <f t="shared" si="0"/>
        <v>1000</v>
      </c>
      <c r="G15" s="100"/>
      <c r="H15" s="120"/>
      <c r="I15" s="121"/>
      <c r="J15" s="121"/>
      <c r="K15" s="204"/>
    </row>
    <row r="16" spans="1:11" ht="27.6">
      <c r="A16" s="104">
        <v>7</v>
      </c>
      <c r="B16" s="166" t="s">
        <v>173</v>
      </c>
      <c r="C16" s="154"/>
      <c r="D16" s="167"/>
      <c r="E16" s="122"/>
      <c r="F16" s="122"/>
      <c r="G16" s="33"/>
      <c r="H16" s="44"/>
      <c r="I16" s="54"/>
      <c r="J16" s="31"/>
      <c r="K16" s="203"/>
    </row>
    <row r="17" spans="1:11" ht="27.6">
      <c r="A17" s="104"/>
      <c r="B17" s="186" t="s">
        <v>242</v>
      </c>
      <c r="C17" s="154" t="s">
        <v>79</v>
      </c>
      <c r="D17" s="167">
        <v>1</v>
      </c>
      <c r="E17" s="122">
        <v>250</v>
      </c>
      <c r="F17" s="122">
        <f t="shared" ref="F17:F25" si="2">D17*E17</f>
        <v>250</v>
      </c>
      <c r="G17" s="33"/>
      <c r="H17" s="183"/>
      <c r="I17" s="184"/>
      <c r="J17" s="185"/>
      <c r="K17" s="205"/>
    </row>
    <row r="18" spans="1:11" ht="27.6">
      <c r="A18" s="104">
        <v>8</v>
      </c>
      <c r="B18" s="100" t="s">
        <v>184</v>
      </c>
      <c r="C18" s="110" t="s">
        <v>135</v>
      </c>
      <c r="D18" s="111">
        <f>3+3+5.56</f>
        <v>11.559999999999999</v>
      </c>
      <c r="E18" s="111">
        <v>50</v>
      </c>
      <c r="F18" s="122">
        <f t="shared" si="2"/>
        <v>577.99999999999989</v>
      </c>
      <c r="G18" s="100" t="s">
        <v>174</v>
      </c>
      <c r="H18" s="120" t="s">
        <v>79</v>
      </c>
      <c r="I18" s="168">
        <v>5</v>
      </c>
      <c r="J18" s="168">
        <v>348.33</v>
      </c>
      <c r="K18" s="206">
        <v>1741.6499999999999</v>
      </c>
    </row>
    <row r="19" spans="1:11" ht="41.4">
      <c r="A19" s="104">
        <v>9</v>
      </c>
      <c r="B19" s="100" t="s">
        <v>180</v>
      </c>
      <c r="C19" s="80" t="s">
        <v>79</v>
      </c>
      <c r="D19" s="54">
        <v>5</v>
      </c>
      <c r="E19" s="86">
        <v>200</v>
      </c>
      <c r="F19" s="122">
        <f t="shared" si="2"/>
        <v>1000</v>
      </c>
      <c r="G19" s="100" t="s">
        <v>175</v>
      </c>
      <c r="H19" s="120" t="s">
        <v>176</v>
      </c>
      <c r="I19" s="168">
        <v>5</v>
      </c>
      <c r="J19" s="168">
        <v>156.75</v>
      </c>
      <c r="K19" s="206">
        <v>627</v>
      </c>
    </row>
    <row r="20" spans="1:11" ht="27.6">
      <c r="A20" s="104">
        <v>10</v>
      </c>
      <c r="B20" s="100" t="s">
        <v>181</v>
      </c>
      <c r="C20" s="110" t="s">
        <v>79</v>
      </c>
      <c r="D20" s="111">
        <v>4</v>
      </c>
      <c r="E20" s="111">
        <v>200</v>
      </c>
      <c r="F20" s="122">
        <f t="shared" si="2"/>
        <v>800</v>
      </c>
      <c r="G20" s="100" t="s">
        <v>177</v>
      </c>
      <c r="H20" s="120" t="s">
        <v>79</v>
      </c>
      <c r="I20" s="168">
        <v>2</v>
      </c>
      <c r="J20" s="168">
        <v>80</v>
      </c>
      <c r="K20" s="206">
        <v>160</v>
      </c>
    </row>
    <row r="21" spans="1:11" ht="27.6">
      <c r="A21" s="104">
        <v>11</v>
      </c>
      <c r="B21" s="100" t="s">
        <v>183</v>
      </c>
      <c r="C21" s="110" t="s">
        <v>79</v>
      </c>
      <c r="D21" s="111">
        <v>3</v>
      </c>
      <c r="E21" s="111">
        <v>200</v>
      </c>
      <c r="F21" s="122">
        <f t="shared" si="2"/>
        <v>600</v>
      </c>
      <c r="G21" s="100" t="s">
        <v>178</v>
      </c>
      <c r="H21" s="120" t="s">
        <v>179</v>
      </c>
      <c r="I21" s="168">
        <v>3</v>
      </c>
      <c r="J21" s="168">
        <v>180.83</v>
      </c>
      <c r="K21" s="206">
        <v>276.12</v>
      </c>
    </row>
    <row r="22" spans="1:11" ht="27.6">
      <c r="A22" s="104">
        <v>12</v>
      </c>
      <c r="B22" s="100" t="s">
        <v>193</v>
      </c>
      <c r="C22" s="110" t="s">
        <v>79</v>
      </c>
      <c r="D22" s="111">
        <v>2</v>
      </c>
      <c r="E22" s="111">
        <v>200</v>
      </c>
      <c r="F22" s="122">
        <f t="shared" ref="F22" si="3">D22*E22</f>
        <v>400</v>
      </c>
      <c r="G22" s="162"/>
      <c r="H22" s="37"/>
      <c r="I22" s="169"/>
      <c r="J22" s="169"/>
      <c r="K22" s="207"/>
    </row>
    <row r="23" spans="1:11" ht="27.6">
      <c r="A23" s="104">
        <v>13</v>
      </c>
      <c r="B23" s="100" t="s">
        <v>182</v>
      </c>
      <c r="C23" s="110" t="s">
        <v>79</v>
      </c>
      <c r="D23" s="111">
        <v>4</v>
      </c>
      <c r="E23" s="111">
        <v>200</v>
      </c>
      <c r="F23" s="122">
        <f t="shared" si="2"/>
        <v>800</v>
      </c>
      <c r="G23" s="162"/>
      <c r="H23" s="37"/>
      <c r="I23" s="169"/>
      <c r="J23" s="169"/>
      <c r="K23" s="207"/>
    </row>
    <row r="24" spans="1:11" ht="27.6">
      <c r="A24" s="104">
        <v>14</v>
      </c>
      <c r="B24" s="145" t="s">
        <v>186</v>
      </c>
      <c r="C24" s="110" t="s">
        <v>79</v>
      </c>
      <c r="D24" s="124">
        <v>1</v>
      </c>
      <c r="E24" s="124">
        <v>200</v>
      </c>
      <c r="F24" s="124">
        <f t="shared" si="2"/>
        <v>200</v>
      </c>
      <c r="G24" s="162"/>
      <c r="H24" s="37"/>
      <c r="I24" s="169"/>
      <c r="J24" s="169"/>
      <c r="K24" s="207"/>
    </row>
    <row r="25" spans="1:11" s="113" customFormat="1" ht="27.6">
      <c r="A25" s="104">
        <v>15</v>
      </c>
      <c r="B25" s="145" t="s">
        <v>241</v>
      </c>
      <c r="C25" s="110" t="s">
        <v>79</v>
      </c>
      <c r="D25" s="124">
        <v>16</v>
      </c>
      <c r="E25" s="124">
        <v>25</v>
      </c>
      <c r="F25" s="124">
        <f t="shared" si="2"/>
        <v>400</v>
      </c>
      <c r="G25" s="100"/>
      <c r="H25" s="120"/>
      <c r="I25" s="121"/>
      <c r="J25" s="121"/>
      <c r="K25" s="204"/>
    </row>
    <row r="26" spans="1:11" s="113" customFormat="1">
      <c r="A26" s="104">
        <v>16</v>
      </c>
      <c r="B26" s="145"/>
      <c r="C26" s="110"/>
      <c r="D26" s="124"/>
      <c r="E26" s="124"/>
      <c r="F26" s="124"/>
      <c r="G26" s="100"/>
      <c r="H26" s="120"/>
      <c r="I26" s="121"/>
      <c r="J26" s="121"/>
      <c r="K26" s="204"/>
    </row>
    <row r="27" spans="1:11" ht="27.6">
      <c r="A27" s="104">
        <v>17</v>
      </c>
      <c r="B27" s="166" t="s">
        <v>187</v>
      </c>
      <c r="C27" s="110"/>
      <c r="D27" s="111"/>
      <c r="E27" s="111"/>
      <c r="F27" s="122"/>
      <c r="G27" s="162"/>
      <c r="H27" s="37"/>
      <c r="I27" s="169"/>
      <c r="J27" s="169"/>
      <c r="K27" s="208"/>
    </row>
    <row r="28" spans="1:11" ht="55.2">
      <c r="A28" s="104">
        <v>18</v>
      </c>
      <c r="B28" s="100" t="s">
        <v>188</v>
      </c>
      <c r="C28" s="80" t="s">
        <v>79</v>
      </c>
      <c r="D28" s="54">
        <v>2</v>
      </c>
      <c r="E28" s="86">
        <v>150</v>
      </c>
      <c r="F28" s="122">
        <f t="shared" ref="F28:F31" si="4">D28*E28</f>
        <v>300</v>
      </c>
      <c r="G28" s="162" t="s">
        <v>191</v>
      </c>
      <c r="H28" s="37" t="s">
        <v>79</v>
      </c>
      <c r="I28" s="169">
        <v>2</v>
      </c>
      <c r="J28" s="169">
        <v>35</v>
      </c>
      <c r="K28" s="208">
        <f>J28*I28</f>
        <v>70</v>
      </c>
    </row>
    <row r="29" spans="1:11" ht="27.6">
      <c r="A29" s="104">
        <v>19</v>
      </c>
      <c r="B29" s="100" t="s">
        <v>189</v>
      </c>
      <c r="C29" s="110" t="s">
        <v>79</v>
      </c>
      <c r="D29" s="111">
        <v>3</v>
      </c>
      <c r="E29" s="111">
        <v>100</v>
      </c>
      <c r="F29" s="122">
        <f t="shared" si="4"/>
        <v>300</v>
      </c>
      <c r="G29" s="162" t="s">
        <v>192</v>
      </c>
      <c r="H29" s="37" t="s">
        <v>179</v>
      </c>
      <c r="I29" s="169">
        <v>1</v>
      </c>
      <c r="J29" s="169">
        <v>60</v>
      </c>
      <c r="K29" s="208">
        <f>J29*I29</f>
        <v>60</v>
      </c>
    </row>
    <row r="30" spans="1:11">
      <c r="A30" s="104">
        <v>20</v>
      </c>
      <c r="B30" s="100" t="s">
        <v>190</v>
      </c>
      <c r="C30" s="110" t="s">
        <v>79</v>
      </c>
      <c r="D30" s="111">
        <v>7</v>
      </c>
      <c r="E30" s="111">
        <v>100</v>
      </c>
      <c r="F30" s="122">
        <f t="shared" si="4"/>
        <v>700</v>
      </c>
      <c r="G30" s="162"/>
      <c r="H30" s="37"/>
      <c r="I30" s="169"/>
      <c r="J30" s="169"/>
      <c r="K30" s="208"/>
    </row>
    <row r="31" spans="1:11" ht="27.6">
      <c r="A31" s="104">
        <v>21</v>
      </c>
      <c r="B31" s="100" t="s">
        <v>194</v>
      </c>
      <c r="C31" s="110" t="s">
        <v>79</v>
      </c>
      <c r="D31" s="111">
        <v>1</v>
      </c>
      <c r="E31" s="111">
        <v>100</v>
      </c>
      <c r="F31" s="122">
        <f t="shared" si="4"/>
        <v>100</v>
      </c>
      <c r="K31" s="209"/>
    </row>
    <row r="32" spans="1:11" ht="41.4">
      <c r="A32" s="104">
        <v>22</v>
      </c>
      <c r="B32" s="100" t="s">
        <v>195</v>
      </c>
      <c r="C32" s="110" t="s">
        <v>79</v>
      </c>
      <c r="D32" s="111">
        <v>3</v>
      </c>
      <c r="E32" s="111">
        <v>200</v>
      </c>
      <c r="F32" s="122">
        <f t="shared" ref="F32:F33" si="5">D32*E32</f>
        <v>600</v>
      </c>
      <c r="G32" s="162"/>
      <c r="H32" s="37"/>
      <c r="I32" s="169"/>
      <c r="J32" s="169"/>
      <c r="K32" s="208"/>
    </row>
    <row r="33" spans="1:35" ht="41.4">
      <c r="A33" s="104">
        <v>23</v>
      </c>
      <c r="B33" s="100" t="s">
        <v>196</v>
      </c>
      <c r="C33" s="80" t="s">
        <v>79</v>
      </c>
      <c r="D33" s="170">
        <v>2</v>
      </c>
      <c r="E33" s="86">
        <v>200</v>
      </c>
      <c r="F33" s="122">
        <f t="shared" si="5"/>
        <v>400</v>
      </c>
      <c r="G33" s="162"/>
      <c r="H33" s="37"/>
      <c r="I33" s="169"/>
      <c r="J33" s="169"/>
      <c r="K33" s="208"/>
    </row>
    <row r="34" spans="1:35" s="113" customFormat="1" ht="27.6">
      <c r="A34" s="104">
        <v>24</v>
      </c>
      <c r="B34" s="100" t="s">
        <v>197</v>
      </c>
      <c r="C34" s="80" t="s">
        <v>79</v>
      </c>
      <c r="D34" s="170">
        <v>1</v>
      </c>
      <c r="E34" s="86">
        <v>300</v>
      </c>
      <c r="F34" s="122">
        <f t="shared" ref="F34:F36" si="6">D34*E34</f>
        <v>300</v>
      </c>
      <c r="G34" s="100"/>
      <c r="H34" s="120"/>
      <c r="I34" s="121"/>
      <c r="J34" s="121"/>
      <c r="K34" s="204"/>
    </row>
    <row r="35" spans="1:35" s="113" customFormat="1" ht="41.4">
      <c r="A35" s="104">
        <v>25</v>
      </c>
      <c r="B35" s="100" t="s">
        <v>198</v>
      </c>
      <c r="C35" s="80" t="s">
        <v>79</v>
      </c>
      <c r="D35" s="170">
        <v>1</v>
      </c>
      <c r="E35" s="86">
        <v>200</v>
      </c>
      <c r="F35" s="122">
        <f t="shared" si="6"/>
        <v>200</v>
      </c>
      <c r="G35" s="100"/>
      <c r="H35" s="120"/>
      <c r="I35" s="121"/>
      <c r="J35" s="121"/>
      <c r="K35" s="204"/>
    </row>
    <row r="36" spans="1:35" s="113" customFormat="1" ht="41.4">
      <c r="A36" s="104">
        <v>26</v>
      </c>
      <c r="B36" s="145" t="s">
        <v>243</v>
      </c>
      <c r="C36" s="110" t="s">
        <v>79</v>
      </c>
      <c r="D36" s="124">
        <v>1</v>
      </c>
      <c r="E36" s="124">
        <v>1000</v>
      </c>
      <c r="F36" s="124">
        <f t="shared" si="6"/>
        <v>1000</v>
      </c>
      <c r="G36" s="100"/>
      <c r="H36" s="120"/>
      <c r="I36" s="121"/>
      <c r="J36" s="121"/>
      <c r="K36" s="204"/>
    </row>
    <row r="37" spans="1:35" s="113" customFormat="1" ht="41.4">
      <c r="A37" s="104">
        <v>27</v>
      </c>
      <c r="B37" s="145" t="s">
        <v>244</v>
      </c>
      <c r="C37" s="110" t="s">
        <v>79</v>
      </c>
      <c r="D37" s="124">
        <v>3</v>
      </c>
      <c r="E37" s="124">
        <v>350</v>
      </c>
      <c r="F37" s="124">
        <f t="shared" ref="F37" si="7">D37*E37</f>
        <v>1050</v>
      </c>
      <c r="G37" s="114"/>
      <c r="H37" s="115"/>
      <c r="I37" s="116"/>
      <c r="J37" s="117"/>
      <c r="K37" s="202"/>
    </row>
    <row r="38" spans="1:35" ht="27.6">
      <c r="A38" s="104">
        <v>28</v>
      </c>
      <c r="B38" s="21" t="s">
        <v>119</v>
      </c>
      <c r="C38" s="81"/>
      <c r="D38" s="81"/>
      <c r="E38" s="22"/>
      <c r="F38" s="22">
        <f>SUM(F8:F37)</f>
        <v>14320</v>
      </c>
      <c r="G38" s="21" t="s">
        <v>118</v>
      </c>
      <c r="H38" s="96"/>
      <c r="I38" s="22"/>
      <c r="J38" s="97"/>
      <c r="K38" s="210">
        <f>SUM(K8:K37)</f>
        <v>2934.7699999999995</v>
      </c>
    </row>
    <row r="39" spans="1:35">
      <c r="A39" s="104">
        <v>29</v>
      </c>
      <c r="B39" s="52" t="s">
        <v>127</v>
      </c>
      <c r="C39" s="82"/>
      <c r="D39" s="127"/>
      <c r="E39" s="70"/>
      <c r="F39" s="127"/>
      <c r="G39" s="72"/>
      <c r="H39" s="104"/>
      <c r="I39" s="104"/>
      <c r="J39" s="105"/>
      <c r="K39" s="211"/>
      <c r="L39"/>
      <c r="M39"/>
      <c r="N39"/>
      <c r="O39"/>
      <c r="P39"/>
      <c r="Q39"/>
      <c r="R39"/>
      <c r="S39"/>
      <c r="T39"/>
      <c r="U39"/>
      <c r="V39"/>
      <c r="W39"/>
      <c r="X39"/>
      <c r="Y39"/>
      <c r="Z39"/>
      <c r="AA39"/>
      <c r="AB39"/>
      <c r="AC39"/>
      <c r="AD39"/>
      <c r="AE39"/>
      <c r="AF39"/>
      <c r="AG39"/>
      <c r="AH39"/>
      <c r="AI39"/>
    </row>
    <row r="40" spans="1:35" s="36" customFormat="1">
      <c r="A40" s="104">
        <v>30</v>
      </c>
      <c r="B40" s="142" t="s">
        <v>163</v>
      </c>
      <c r="C40" s="143" t="s">
        <v>79</v>
      </c>
      <c r="D40" s="127">
        <v>4</v>
      </c>
      <c r="E40" s="141">
        <v>50</v>
      </c>
      <c r="F40" s="107">
        <f t="shared" ref="F40" si="8">D40*E40</f>
        <v>200</v>
      </c>
      <c r="G40" s="32"/>
      <c r="H40" s="69"/>
      <c r="I40" s="69"/>
      <c r="J40" s="69"/>
      <c r="K40" s="211"/>
      <c r="L40"/>
      <c r="M40"/>
      <c r="N40"/>
      <c r="O40"/>
      <c r="P40"/>
      <c r="Q40"/>
      <c r="R40"/>
      <c r="S40"/>
      <c r="T40"/>
      <c r="U40"/>
      <c r="V40"/>
      <c r="W40"/>
      <c r="X40"/>
      <c r="Y40"/>
      <c r="Z40"/>
      <c r="AA40"/>
      <c r="AB40"/>
      <c r="AC40"/>
      <c r="AD40"/>
      <c r="AE40"/>
      <c r="AF40"/>
      <c r="AG40"/>
      <c r="AH40"/>
      <c r="AI40"/>
    </row>
    <row r="41" spans="1:35" s="73" customFormat="1" ht="27.6">
      <c r="A41" s="104">
        <v>31</v>
      </c>
      <c r="B41" s="43" t="s">
        <v>141</v>
      </c>
      <c r="C41" s="83" t="s">
        <v>84</v>
      </c>
      <c r="D41" s="20">
        <f>41+15.3</f>
        <v>56.3</v>
      </c>
      <c r="E41" s="141">
        <v>321</v>
      </c>
      <c r="F41" s="127">
        <f>D41*E41</f>
        <v>18072.3</v>
      </c>
      <c r="G41" s="40" t="s">
        <v>229</v>
      </c>
      <c r="H41" s="74" t="s">
        <v>79</v>
      </c>
      <c r="I41" s="41">
        <f>5+5+5+5+9</f>
        <v>29</v>
      </c>
      <c r="J41" s="41">
        <v>422.5</v>
      </c>
      <c r="K41" s="212">
        <f t="shared" ref="K41:K76" si="9">J41*I41</f>
        <v>12252.5</v>
      </c>
      <c r="L41"/>
      <c r="M41"/>
      <c r="N41"/>
      <c r="O41"/>
      <c r="P41"/>
      <c r="Q41"/>
      <c r="R41"/>
      <c r="S41"/>
      <c r="T41"/>
      <c r="U41"/>
      <c r="V41"/>
      <c r="W41"/>
      <c r="X41"/>
      <c r="Y41"/>
      <c r="Z41"/>
      <c r="AA41"/>
      <c r="AB41"/>
      <c r="AC41"/>
      <c r="AD41"/>
      <c r="AE41"/>
      <c r="AF41"/>
      <c r="AG41"/>
      <c r="AH41"/>
      <c r="AI41"/>
    </row>
    <row r="42" spans="1:35" s="73" customFormat="1">
      <c r="A42" s="104">
        <v>32</v>
      </c>
      <c r="B42" s="43"/>
      <c r="C42" s="83"/>
      <c r="D42" s="20"/>
      <c r="E42" s="70"/>
      <c r="F42" s="127"/>
      <c r="G42" s="39" t="s">
        <v>129</v>
      </c>
      <c r="H42" s="74" t="s">
        <v>79</v>
      </c>
      <c r="I42" s="41">
        <f>6+6+3+4</f>
        <v>19</v>
      </c>
      <c r="J42" s="41">
        <v>221.67</v>
      </c>
      <c r="K42" s="212">
        <f t="shared" si="9"/>
        <v>4211.7299999999996</v>
      </c>
      <c r="L42"/>
      <c r="M42"/>
      <c r="N42"/>
      <c r="O42"/>
      <c r="P42"/>
      <c r="Q42"/>
      <c r="R42"/>
      <c r="S42"/>
      <c r="T42"/>
      <c r="U42"/>
      <c r="V42"/>
      <c r="W42"/>
      <c r="X42"/>
      <c r="Y42"/>
      <c r="Z42"/>
      <c r="AA42"/>
      <c r="AB42"/>
      <c r="AC42"/>
      <c r="AD42"/>
      <c r="AE42"/>
      <c r="AF42"/>
      <c r="AG42"/>
      <c r="AH42"/>
      <c r="AI42"/>
    </row>
    <row r="43" spans="1:35" s="73" customFormat="1">
      <c r="A43" s="104">
        <v>33</v>
      </c>
      <c r="B43" s="142"/>
      <c r="C43" s="143"/>
      <c r="D43" s="106"/>
      <c r="E43" s="138"/>
      <c r="F43" s="127"/>
      <c r="G43" s="39" t="s">
        <v>230</v>
      </c>
      <c r="H43" s="74" t="s">
        <v>79</v>
      </c>
      <c r="I43" s="41">
        <f>15+10+10</f>
        <v>35</v>
      </c>
      <c r="J43" s="41">
        <v>260</v>
      </c>
      <c r="K43" s="212">
        <f t="shared" si="9"/>
        <v>9100</v>
      </c>
      <c r="L43"/>
      <c r="M43"/>
      <c r="N43"/>
      <c r="O43"/>
      <c r="P43"/>
      <c r="Q43"/>
      <c r="R43"/>
      <c r="S43"/>
      <c r="T43"/>
      <c r="U43"/>
      <c r="V43"/>
      <c r="W43"/>
      <c r="X43"/>
      <c r="Y43"/>
      <c r="Z43"/>
      <c r="AA43"/>
      <c r="AB43"/>
      <c r="AC43"/>
      <c r="AD43"/>
      <c r="AE43"/>
      <c r="AF43"/>
      <c r="AG43"/>
      <c r="AH43"/>
      <c r="AI43"/>
    </row>
    <row r="44" spans="1:35" s="73" customFormat="1">
      <c r="A44" s="104">
        <v>34</v>
      </c>
      <c r="B44" s="43"/>
      <c r="C44" s="84"/>
      <c r="D44" s="135"/>
      <c r="E44" s="85"/>
      <c r="F44" s="127"/>
      <c r="G44" s="39" t="s">
        <v>130</v>
      </c>
      <c r="H44" s="74" t="s">
        <v>79</v>
      </c>
      <c r="I44" s="41">
        <v>15</v>
      </c>
      <c r="J44" s="74">
        <v>31.25</v>
      </c>
      <c r="K44" s="212">
        <f t="shared" si="9"/>
        <v>468.75</v>
      </c>
      <c r="L44"/>
      <c r="M44"/>
      <c r="N44"/>
      <c r="O44"/>
      <c r="P44"/>
      <c r="Q44"/>
      <c r="R44"/>
      <c r="S44"/>
      <c r="T44"/>
      <c r="U44"/>
      <c r="V44"/>
      <c r="W44"/>
      <c r="X44"/>
      <c r="Y44"/>
      <c r="Z44"/>
      <c r="AA44"/>
      <c r="AB44"/>
      <c r="AC44"/>
      <c r="AD44"/>
      <c r="AE44"/>
      <c r="AF44"/>
      <c r="AG44"/>
      <c r="AH44"/>
      <c r="AI44"/>
    </row>
    <row r="45" spans="1:35" s="73" customFormat="1">
      <c r="A45" s="104">
        <v>35</v>
      </c>
      <c r="B45" s="43"/>
      <c r="C45" s="84"/>
      <c r="D45" s="135"/>
      <c r="E45" s="85"/>
      <c r="F45" s="127"/>
      <c r="G45" s="39" t="s">
        <v>136</v>
      </c>
      <c r="H45" s="74" t="s">
        <v>79</v>
      </c>
      <c r="I45" s="41">
        <v>2</v>
      </c>
      <c r="J45" s="41">
        <v>100</v>
      </c>
      <c r="K45" s="212">
        <f t="shared" si="9"/>
        <v>200</v>
      </c>
      <c r="L45"/>
      <c r="M45"/>
      <c r="N45"/>
      <c r="O45"/>
      <c r="P45"/>
      <c r="Q45"/>
      <c r="R45"/>
      <c r="S45"/>
      <c r="T45"/>
      <c r="U45"/>
      <c r="V45"/>
      <c r="W45"/>
      <c r="X45"/>
      <c r="Y45"/>
      <c r="Z45"/>
      <c r="AA45"/>
      <c r="AB45"/>
      <c r="AC45"/>
      <c r="AD45"/>
      <c r="AE45"/>
      <c r="AF45"/>
      <c r="AG45"/>
      <c r="AH45"/>
      <c r="AI45"/>
    </row>
    <row r="46" spans="1:35" s="73" customFormat="1" ht="27.6">
      <c r="A46" s="104">
        <v>36</v>
      </c>
      <c r="B46" s="43"/>
      <c r="C46" s="83"/>
      <c r="D46" s="20"/>
      <c r="E46" s="70"/>
      <c r="F46" s="127"/>
      <c r="G46" s="40" t="s">
        <v>137</v>
      </c>
      <c r="H46" s="74" t="s">
        <v>79</v>
      </c>
      <c r="I46" s="41">
        <v>3</v>
      </c>
      <c r="J46" s="41">
        <v>34.840000000000003</v>
      </c>
      <c r="K46" s="212">
        <f t="shared" si="9"/>
        <v>104.52000000000001</v>
      </c>
      <c r="L46"/>
      <c r="M46"/>
      <c r="N46"/>
      <c r="O46"/>
      <c r="P46"/>
      <c r="Q46"/>
      <c r="R46"/>
      <c r="S46"/>
      <c r="T46"/>
      <c r="U46"/>
      <c r="V46"/>
      <c r="W46"/>
      <c r="X46"/>
      <c r="Y46"/>
      <c r="Z46"/>
      <c r="AA46"/>
      <c r="AB46"/>
      <c r="AC46"/>
      <c r="AD46"/>
      <c r="AE46"/>
      <c r="AF46"/>
      <c r="AG46"/>
      <c r="AH46"/>
      <c r="AI46"/>
    </row>
    <row r="47" spans="1:35" s="73" customFormat="1">
      <c r="A47" s="104">
        <v>37</v>
      </c>
      <c r="B47" s="43"/>
      <c r="C47" s="83"/>
      <c r="D47" s="20"/>
      <c r="E47" s="70"/>
      <c r="F47" s="127"/>
      <c r="G47" s="71" t="s">
        <v>131</v>
      </c>
      <c r="H47" s="74" t="s">
        <v>80</v>
      </c>
      <c r="I47" s="41">
        <v>25</v>
      </c>
      <c r="J47" s="136">
        <v>16.170000000000002</v>
      </c>
      <c r="K47" s="212">
        <f t="shared" si="9"/>
        <v>404.25000000000006</v>
      </c>
      <c r="L47"/>
      <c r="M47"/>
      <c r="N47"/>
      <c r="O47"/>
      <c r="P47"/>
      <c r="Q47"/>
      <c r="R47"/>
      <c r="S47"/>
      <c r="T47"/>
      <c r="U47"/>
      <c r="V47"/>
      <c r="W47"/>
      <c r="X47"/>
      <c r="Y47"/>
      <c r="Z47"/>
      <c r="AA47"/>
      <c r="AB47"/>
      <c r="AC47"/>
      <c r="AD47"/>
      <c r="AE47"/>
      <c r="AF47"/>
      <c r="AG47"/>
      <c r="AH47"/>
      <c r="AI47"/>
    </row>
    <row r="48" spans="1:35" s="73" customFormat="1">
      <c r="A48" s="104">
        <v>38</v>
      </c>
      <c r="B48" s="43"/>
      <c r="C48" s="84"/>
      <c r="D48" s="135"/>
      <c r="E48" s="85"/>
      <c r="F48" s="127"/>
      <c r="G48" s="39" t="s">
        <v>117</v>
      </c>
      <c r="H48" s="74" t="s">
        <v>79</v>
      </c>
      <c r="I48" s="41">
        <v>4</v>
      </c>
      <c r="J48" s="41">
        <v>20.84</v>
      </c>
      <c r="K48" s="212">
        <f t="shared" si="9"/>
        <v>83.36</v>
      </c>
      <c r="L48"/>
      <c r="M48"/>
      <c r="N48"/>
      <c r="O48"/>
      <c r="P48"/>
      <c r="Q48"/>
      <c r="R48"/>
      <c r="S48"/>
      <c r="T48"/>
      <c r="U48"/>
      <c r="V48"/>
      <c r="W48"/>
      <c r="X48"/>
      <c r="Y48"/>
      <c r="Z48"/>
      <c r="AA48"/>
      <c r="AB48"/>
      <c r="AC48"/>
      <c r="AD48"/>
      <c r="AE48"/>
      <c r="AF48"/>
      <c r="AG48"/>
      <c r="AH48"/>
      <c r="AI48"/>
    </row>
    <row r="49" spans="1:35" s="73" customFormat="1">
      <c r="A49" s="104">
        <v>39</v>
      </c>
      <c r="B49" s="142" t="s">
        <v>167</v>
      </c>
      <c r="C49" s="143" t="s">
        <v>86</v>
      </c>
      <c r="D49" s="106">
        <v>17</v>
      </c>
      <c r="E49" s="138">
        <v>76</v>
      </c>
      <c r="F49" s="127">
        <f>D49*E49</f>
        <v>1292</v>
      </c>
      <c r="G49" s="39" t="s">
        <v>138</v>
      </c>
      <c r="H49" s="74" t="s">
        <v>79</v>
      </c>
      <c r="I49" s="41">
        <v>1</v>
      </c>
      <c r="J49" s="41">
        <v>20.84</v>
      </c>
      <c r="K49" s="212">
        <f t="shared" si="9"/>
        <v>20.84</v>
      </c>
      <c r="L49"/>
      <c r="M49"/>
      <c r="N49"/>
      <c r="O49"/>
      <c r="P49"/>
      <c r="Q49"/>
      <c r="R49"/>
      <c r="S49"/>
      <c r="T49"/>
      <c r="U49"/>
      <c r="V49"/>
      <c r="W49"/>
      <c r="X49"/>
      <c r="Y49"/>
      <c r="Z49"/>
      <c r="AA49"/>
      <c r="AB49"/>
      <c r="AC49"/>
      <c r="AD49"/>
      <c r="AE49"/>
      <c r="AF49"/>
      <c r="AG49"/>
      <c r="AH49"/>
      <c r="AI49"/>
    </row>
    <row r="50" spans="1:35" s="73" customFormat="1">
      <c r="A50" s="104">
        <v>40</v>
      </c>
      <c r="B50" s="43"/>
      <c r="C50" s="84"/>
      <c r="D50" s="135"/>
      <c r="E50" s="85"/>
      <c r="F50" s="127"/>
      <c r="G50" s="39" t="s">
        <v>160</v>
      </c>
      <c r="H50" s="74" t="s">
        <v>79</v>
      </c>
      <c r="I50" s="41">
        <v>7</v>
      </c>
      <c r="J50" s="41">
        <v>54</v>
      </c>
      <c r="K50" s="212">
        <f t="shared" si="9"/>
        <v>378</v>
      </c>
      <c r="L50"/>
      <c r="M50"/>
      <c r="N50"/>
      <c r="O50"/>
      <c r="P50"/>
      <c r="Q50"/>
      <c r="R50"/>
      <c r="S50"/>
      <c r="T50"/>
      <c r="U50"/>
      <c r="V50"/>
      <c r="W50"/>
      <c r="X50"/>
      <c r="Y50"/>
      <c r="Z50"/>
      <c r="AA50"/>
      <c r="AB50"/>
      <c r="AC50"/>
      <c r="AD50"/>
      <c r="AE50"/>
      <c r="AF50"/>
      <c r="AG50"/>
      <c r="AH50"/>
      <c r="AI50"/>
    </row>
    <row r="51" spans="1:35" s="73" customFormat="1">
      <c r="A51" s="104">
        <v>41</v>
      </c>
      <c r="B51" s="72" t="s">
        <v>209</v>
      </c>
      <c r="C51" s="77" t="s">
        <v>86</v>
      </c>
      <c r="D51" s="106">
        <v>23.1</v>
      </c>
      <c r="E51" s="138">
        <v>76</v>
      </c>
      <c r="F51" s="127">
        <f>D51*E51</f>
        <v>1755.6000000000001</v>
      </c>
      <c r="G51" s="75" t="s">
        <v>199</v>
      </c>
      <c r="H51" s="80" t="s">
        <v>79</v>
      </c>
      <c r="I51" s="38">
        <v>2</v>
      </c>
      <c r="J51" s="38" t="s">
        <v>200</v>
      </c>
      <c r="K51" s="212">
        <v>0</v>
      </c>
      <c r="L51"/>
      <c r="M51"/>
      <c r="N51"/>
      <c r="O51"/>
      <c r="P51"/>
      <c r="Q51"/>
      <c r="R51"/>
      <c r="S51"/>
      <c r="T51"/>
      <c r="U51"/>
      <c r="V51"/>
      <c r="W51"/>
      <c r="X51"/>
      <c r="Y51"/>
      <c r="Z51"/>
      <c r="AA51"/>
      <c r="AB51"/>
      <c r="AC51"/>
      <c r="AD51"/>
      <c r="AE51"/>
      <c r="AF51"/>
      <c r="AG51"/>
      <c r="AH51"/>
      <c r="AI51"/>
    </row>
    <row r="52" spans="1:35" s="73" customFormat="1" ht="27.6">
      <c r="A52" s="104">
        <v>42</v>
      </c>
      <c r="B52" s="142"/>
      <c r="C52" s="143"/>
      <c r="D52" s="106"/>
      <c r="E52" s="138"/>
      <c r="F52" s="127"/>
      <c r="G52" s="164" t="s">
        <v>201</v>
      </c>
      <c r="H52" s="165" t="s">
        <v>79</v>
      </c>
      <c r="I52" s="134">
        <v>3</v>
      </c>
      <c r="J52" s="134">
        <v>103</v>
      </c>
      <c r="K52" s="212">
        <f t="shared" si="9"/>
        <v>309</v>
      </c>
      <c r="L52"/>
      <c r="M52"/>
      <c r="N52"/>
      <c r="O52"/>
      <c r="P52"/>
      <c r="Q52"/>
      <c r="R52"/>
      <c r="S52"/>
      <c r="T52"/>
      <c r="U52"/>
      <c r="V52"/>
      <c r="W52"/>
      <c r="X52"/>
      <c r="Y52"/>
      <c r="Z52"/>
      <c r="AA52"/>
      <c r="AB52"/>
      <c r="AC52"/>
      <c r="AD52"/>
      <c r="AE52"/>
      <c r="AF52"/>
      <c r="AG52"/>
      <c r="AH52"/>
      <c r="AI52"/>
    </row>
    <row r="53" spans="1:35" s="73" customFormat="1">
      <c r="A53" s="104">
        <v>43</v>
      </c>
      <c r="B53" s="72" t="s">
        <v>168</v>
      </c>
      <c r="C53" s="143" t="s">
        <v>86</v>
      </c>
      <c r="D53" s="106">
        <v>6</v>
      </c>
      <c r="E53" s="127">
        <v>70</v>
      </c>
      <c r="F53" s="127">
        <f>D53*E53</f>
        <v>420</v>
      </c>
      <c r="G53" s="73" t="s">
        <v>202</v>
      </c>
      <c r="H53" s="165" t="s">
        <v>79</v>
      </c>
      <c r="I53" s="134">
        <v>3</v>
      </c>
      <c r="J53" s="41">
        <v>250</v>
      </c>
      <c r="K53" s="212">
        <f t="shared" si="9"/>
        <v>750</v>
      </c>
      <c r="L53"/>
      <c r="M53"/>
      <c r="N53"/>
      <c r="O53"/>
      <c r="P53"/>
      <c r="Q53"/>
      <c r="R53"/>
      <c r="S53"/>
      <c r="T53"/>
      <c r="U53"/>
      <c r="V53"/>
      <c r="W53"/>
      <c r="X53"/>
      <c r="Y53"/>
      <c r="Z53"/>
      <c r="AA53"/>
      <c r="AB53"/>
      <c r="AC53"/>
      <c r="AD53"/>
      <c r="AE53"/>
      <c r="AF53"/>
      <c r="AG53"/>
      <c r="AH53"/>
      <c r="AI53"/>
    </row>
    <row r="54" spans="1:35" s="73" customFormat="1" ht="27.6">
      <c r="A54" s="104">
        <v>44</v>
      </c>
      <c r="B54" s="142"/>
      <c r="C54" s="143"/>
      <c r="D54" s="106"/>
      <c r="E54" s="127"/>
      <c r="F54" s="127"/>
      <c r="G54" s="164" t="s">
        <v>201</v>
      </c>
      <c r="H54" s="165" t="s">
        <v>79</v>
      </c>
      <c r="I54" s="134">
        <v>3</v>
      </c>
      <c r="J54" s="134">
        <v>103</v>
      </c>
      <c r="K54" s="212">
        <f t="shared" si="9"/>
        <v>309</v>
      </c>
      <c r="L54"/>
      <c r="M54"/>
      <c r="N54"/>
      <c r="O54"/>
      <c r="P54"/>
      <c r="Q54"/>
      <c r="R54"/>
      <c r="S54"/>
      <c r="T54"/>
      <c r="U54"/>
      <c r="V54"/>
      <c r="W54"/>
      <c r="X54"/>
      <c r="Y54"/>
      <c r="Z54"/>
      <c r="AA54"/>
      <c r="AB54"/>
      <c r="AC54"/>
      <c r="AD54"/>
      <c r="AE54"/>
      <c r="AF54"/>
      <c r="AG54"/>
      <c r="AH54"/>
      <c r="AI54"/>
    </row>
    <row r="55" spans="1:35" s="171" customFormat="1" ht="27.6">
      <c r="A55" s="104">
        <v>45</v>
      </c>
      <c r="B55" s="30" t="s">
        <v>219</v>
      </c>
      <c r="C55" s="30" t="s">
        <v>86</v>
      </c>
      <c r="D55" s="106">
        <v>14.6</v>
      </c>
      <c r="E55" s="127">
        <v>55</v>
      </c>
      <c r="F55" s="127">
        <f t="shared" ref="F55" si="10">D55*E55</f>
        <v>803</v>
      </c>
      <c r="G55" s="30" t="s">
        <v>218</v>
      </c>
      <c r="H55" s="165" t="s">
        <v>79</v>
      </c>
      <c r="I55" s="134">
        <v>4</v>
      </c>
      <c r="J55" s="134">
        <v>253</v>
      </c>
      <c r="K55" s="212">
        <f t="shared" si="9"/>
        <v>1012</v>
      </c>
    </row>
    <row r="56" spans="1:35" s="73" customFormat="1" ht="27.6">
      <c r="A56" s="104">
        <v>46</v>
      </c>
      <c r="B56" s="30" t="s">
        <v>154</v>
      </c>
      <c r="C56" s="31" t="s">
        <v>79</v>
      </c>
      <c r="D56" s="69">
        <v>3</v>
      </c>
      <c r="E56" s="141">
        <v>1271</v>
      </c>
      <c r="F56" s="127">
        <f>D56*E56</f>
        <v>3813</v>
      </c>
      <c r="G56" s="71" t="s">
        <v>146</v>
      </c>
      <c r="H56" s="78" t="s">
        <v>79</v>
      </c>
      <c r="I56" s="146">
        <v>3</v>
      </c>
      <c r="J56" s="69">
        <v>3670</v>
      </c>
      <c r="K56" s="212">
        <f t="shared" si="9"/>
        <v>11010</v>
      </c>
      <c r="L56"/>
      <c r="M56"/>
      <c r="N56"/>
      <c r="O56"/>
      <c r="P56"/>
      <c r="Q56"/>
      <c r="R56"/>
      <c r="S56"/>
      <c r="T56"/>
      <c r="U56"/>
      <c r="V56"/>
      <c r="W56"/>
      <c r="X56"/>
      <c r="Y56"/>
      <c r="Z56"/>
      <c r="AA56"/>
      <c r="AB56"/>
      <c r="AC56"/>
      <c r="AD56"/>
      <c r="AE56"/>
      <c r="AF56"/>
      <c r="AG56"/>
      <c r="AH56"/>
      <c r="AI56"/>
    </row>
    <row r="57" spans="1:35" s="73" customFormat="1">
      <c r="A57" s="104">
        <v>47</v>
      </c>
      <c r="B57" s="30"/>
      <c r="C57" s="31"/>
      <c r="D57" s="69"/>
      <c r="E57" s="141"/>
      <c r="F57" s="127"/>
      <c r="G57" s="71" t="s">
        <v>147</v>
      </c>
      <c r="H57" s="78" t="s">
        <v>148</v>
      </c>
      <c r="I57" s="146">
        <v>3</v>
      </c>
      <c r="J57" s="69">
        <v>1470.83</v>
      </c>
      <c r="K57" s="212">
        <f t="shared" si="9"/>
        <v>4412.49</v>
      </c>
      <c r="L57"/>
      <c r="M57"/>
      <c r="N57"/>
      <c r="O57"/>
      <c r="P57"/>
      <c r="Q57"/>
      <c r="R57"/>
      <c r="S57"/>
      <c r="T57"/>
      <c r="U57"/>
      <c r="V57"/>
      <c r="W57"/>
      <c r="X57"/>
      <c r="Y57"/>
      <c r="Z57"/>
      <c r="AA57"/>
      <c r="AB57"/>
      <c r="AC57"/>
      <c r="AD57"/>
      <c r="AE57"/>
      <c r="AF57"/>
      <c r="AG57"/>
      <c r="AH57"/>
      <c r="AI57"/>
    </row>
    <row r="58" spans="1:35" s="73" customFormat="1" ht="27.6">
      <c r="A58" s="104">
        <v>48</v>
      </c>
      <c r="B58" s="30"/>
      <c r="C58" s="31"/>
      <c r="D58" s="69"/>
      <c r="E58" s="141"/>
      <c r="F58" s="127"/>
      <c r="G58" s="71" t="s">
        <v>149</v>
      </c>
      <c r="H58" s="78" t="s">
        <v>150</v>
      </c>
      <c r="I58" s="146">
        <v>3</v>
      </c>
      <c r="J58" s="69">
        <v>760.33</v>
      </c>
      <c r="K58" s="212">
        <f t="shared" si="9"/>
        <v>2280.9900000000002</v>
      </c>
      <c r="L58"/>
      <c r="M58"/>
      <c r="N58"/>
      <c r="O58"/>
      <c r="P58"/>
      <c r="Q58"/>
      <c r="R58"/>
      <c r="S58"/>
      <c r="T58"/>
      <c r="U58"/>
      <c r="V58"/>
      <c r="W58"/>
      <c r="X58"/>
      <c r="Y58"/>
      <c r="Z58"/>
      <c r="AA58"/>
      <c r="AB58"/>
      <c r="AC58"/>
      <c r="AD58"/>
      <c r="AE58"/>
      <c r="AF58"/>
      <c r="AG58"/>
      <c r="AH58"/>
      <c r="AI58"/>
    </row>
    <row r="59" spans="1:35" s="73" customFormat="1" ht="27.6">
      <c r="A59" s="104">
        <v>49</v>
      </c>
      <c r="B59" s="30"/>
      <c r="C59" s="31"/>
      <c r="D59" s="69"/>
      <c r="E59" s="141"/>
      <c r="F59" s="127"/>
      <c r="G59" s="71" t="s">
        <v>151</v>
      </c>
      <c r="H59" s="78" t="s">
        <v>79</v>
      </c>
      <c r="I59" s="146">
        <v>3</v>
      </c>
      <c r="J59" s="69">
        <v>1040.83</v>
      </c>
      <c r="K59" s="212">
        <f t="shared" si="9"/>
        <v>3122.49</v>
      </c>
      <c r="L59"/>
      <c r="M59"/>
      <c r="N59"/>
      <c r="O59"/>
      <c r="P59"/>
      <c r="Q59"/>
      <c r="R59"/>
      <c r="S59"/>
      <c r="T59"/>
      <c r="U59"/>
      <c r="V59"/>
      <c r="W59"/>
      <c r="X59"/>
      <c r="Y59"/>
      <c r="Z59"/>
      <c r="AA59"/>
      <c r="AB59"/>
      <c r="AC59"/>
      <c r="AD59"/>
      <c r="AE59"/>
      <c r="AF59"/>
      <c r="AG59"/>
      <c r="AH59"/>
      <c r="AI59"/>
    </row>
    <row r="60" spans="1:35" s="73" customFormat="1">
      <c r="A60" s="104">
        <v>50</v>
      </c>
      <c r="B60" s="30"/>
      <c r="C60" s="31"/>
      <c r="D60" s="69"/>
      <c r="E60" s="141"/>
      <c r="F60" s="127"/>
      <c r="G60" s="71" t="s">
        <v>152</v>
      </c>
      <c r="H60" s="78" t="s">
        <v>79</v>
      </c>
      <c r="I60" s="146">
        <v>6</v>
      </c>
      <c r="J60" s="69">
        <v>99.17</v>
      </c>
      <c r="K60" s="212">
        <f t="shared" si="9"/>
        <v>595.02</v>
      </c>
      <c r="L60"/>
      <c r="M60"/>
      <c r="N60"/>
      <c r="O60"/>
      <c r="P60"/>
      <c r="Q60"/>
      <c r="R60"/>
      <c r="S60"/>
      <c r="T60"/>
      <c r="U60"/>
      <c r="V60"/>
      <c r="W60"/>
      <c r="X60"/>
      <c r="Y60"/>
      <c r="Z60"/>
      <c r="AA60"/>
      <c r="AB60"/>
      <c r="AC60"/>
      <c r="AD60"/>
      <c r="AE60"/>
      <c r="AF60"/>
      <c r="AG60"/>
      <c r="AH60"/>
      <c r="AI60"/>
    </row>
    <row r="61" spans="1:35" s="36" customFormat="1">
      <c r="A61" s="104">
        <v>51</v>
      </c>
      <c r="B61" s="30"/>
      <c r="C61" s="31"/>
      <c r="D61" s="69"/>
      <c r="E61" s="141"/>
      <c r="F61" s="127"/>
      <c r="G61" s="71" t="s">
        <v>153</v>
      </c>
      <c r="H61" s="78" t="s">
        <v>79</v>
      </c>
      <c r="I61" s="147">
        <v>3</v>
      </c>
      <c r="J61" s="69">
        <v>195.84</v>
      </c>
      <c r="K61" s="212">
        <f t="shared" si="9"/>
        <v>587.52</v>
      </c>
      <c r="L61"/>
      <c r="M61"/>
      <c r="N61"/>
      <c r="O61"/>
      <c r="P61"/>
      <c r="Q61"/>
      <c r="R61"/>
      <c r="S61"/>
      <c r="T61"/>
      <c r="U61"/>
      <c r="V61"/>
      <c r="W61"/>
      <c r="X61"/>
      <c r="Y61"/>
      <c r="Z61"/>
      <c r="AA61"/>
      <c r="AB61"/>
      <c r="AC61"/>
      <c r="AD61"/>
      <c r="AE61"/>
      <c r="AF61"/>
      <c r="AG61"/>
      <c r="AH61"/>
      <c r="AI61"/>
    </row>
    <row r="62" spans="1:35" s="73" customFormat="1" ht="27.6">
      <c r="A62" s="104">
        <v>52</v>
      </c>
      <c r="B62" s="109" t="s">
        <v>203</v>
      </c>
      <c r="C62" s="118" t="s">
        <v>86</v>
      </c>
      <c r="D62" s="119">
        <v>15</v>
      </c>
      <c r="E62" s="119">
        <v>50</v>
      </c>
      <c r="F62" s="124">
        <f t="shared" ref="F62:F64" si="11">E62*D62</f>
        <v>750</v>
      </c>
      <c r="G62" s="71" t="s">
        <v>204</v>
      </c>
      <c r="H62" s="78" t="s">
        <v>86</v>
      </c>
      <c r="I62" s="147">
        <v>15</v>
      </c>
      <c r="J62" s="69" t="s">
        <v>200</v>
      </c>
      <c r="K62" s="212">
        <v>0</v>
      </c>
      <c r="L62"/>
      <c r="M62"/>
      <c r="N62"/>
      <c r="O62"/>
      <c r="P62"/>
      <c r="Q62"/>
      <c r="R62"/>
      <c r="S62"/>
      <c r="T62"/>
      <c r="U62"/>
      <c r="V62"/>
      <c r="W62"/>
      <c r="X62"/>
      <c r="Y62"/>
      <c r="Z62"/>
      <c r="AA62"/>
      <c r="AB62"/>
      <c r="AC62"/>
      <c r="AD62"/>
      <c r="AE62"/>
      <c r="AF62"/>
      <c r="AG62"/>
      <c r="AH62"/>
      <c r="AI62"/>
    </row>
    <row r="63" spans="1:35" s="73" customFormat="1">
      <c r="A63" s="104">
        <v>53</v>
      </c>
      <c r="B63" s="30"/>
      <c r="C63" s="31"/>
      <c r="D63" s="69"/>
      <c r="E63" s="141"/>
      <c r="F63" s="124"/>
      <c r="G63" s="71" t="s">
        <v>205</v>
      </c>
      <c r="H63" s="78" t="s">
        <v>150</v>
      </c>
      <c r="I63" s="147">
        <v>1</v>
      </c>
      <c r="J63" s="69">
        <v>250</v>
      </c>
      <c r="K63" s="212">
        <f t="shared" si="9"/>
        <v>250</v>
      </c>
      <c r="L63"/>
      <c r="M63"/>
      <c r="N63"/>
      <c r="O63"/>
      <c r="P63"/>
      <c r="Q63"/>
      <c r="R63"/>
      <c r="S63"/>
      <c r="T63"/>
      <c r="U63"/>
      <c r="V63"/>
      <c r="W63"/>
      <c r="X63"/>
      <c r="Y63"/>
      <c r="Z63"/>
      <c r="AA63"/>
      <c r="AB63"/>
      <c r="AC63"/>
      <c r="AD63"/>
      <c r="AE63"/>
      <c r="AF63"/>
      <c r="AG63"/>
      <c r="AH63"/>
      <c r="AI63"/>
    </row>
    <row r="64" spans="1:35" s="73" customFormat="1">
      <c r="A64" s="104">
        <v>54</v>
      </c>
      <c r="B64" s="30" t="s">
        <v>206</v>
      </c>
      <c r="C64" s="31" t="s">
        <v>85</v>
      </c>
      <c r="D64" s="69">
        <v>6.2</v>
      </c>
      <c r="E64" s="141">
        <v>200</v>
      </c>
      <c r="F64" s="124">
        <f t="shared" si="11"/>
        <v>1240</v>
      </c>
      <c r="G64" s="71" t="s">
        <v>207</v>
      </c>
      <c r="H64" s="78" t="s">
        <v>79</v>
      </c>
      <c r="I64" s="147">
        <v>3</v>
      </c>
      <c r="J64" s="69">
        <v>820</v>
      </c>
      <c r="K64" s="212">
        <f t="shared" si="9"/>
        <v>2460</v>
      </c>
      <c r="L64"/>
      <c r="M64"/>
      <c r="N64"/>
      <c r="O64"/>
      <c r="P64"/>
      <c r="Q64"/>
      <c r="R64"/>
      <c r="S64"/>
      <c r="T64"/>
      <c r="U64"/>
      <c r="V64"/>
      <c r="W64"/>
      <c r="X64"/>
      <c r="Y64"/>
      <c r="Z64"/>
      <c r="AA64"/>
      <c r="AB64"/>
      <c r="AC64"/>
      <c r="AD64"/>
      <c r="AE64"/>
      <c r="AF64"/>
      <c r="AG64"/>
      <c r="AH64"/>
      <c r="AI64"/>
    </row>
    <row r="65" spans="1:35" s="73" customFormat="1">
      <c r="A65" s="104">
        <v>55</v>
      </c>
      <c r="B65" s="30"/>
      <c r="C65" s="31"/>
      <c r="D65" s="69"/>
      <c r="E65" s="141"/>
      <c r="F65" s="127"/>
      <c r="G65" s="39" t="s">
        <v>211</v>
      </c>
      <c r="H65" s="74" t="s">
        <v>79</v>
      </c>
      <c r="I65" s="41">
        <v>5</v>
      </c>
      <c r="J65" s="41">
        <v>85</v>
      </c>
      <c r="K65" s="212">
        <f t="shared" si="9"/>
        <v>425</v>
      </c>
      <c r="L65"/>
      <c r="M65"/>
      <c r="N65"/>
      <c r="O65"/>
      <c r="P65"/>
      <c r="Q65"/>
      <c r="R65"/>
      <c r="S65"/>
      <c r="T65"/>
      <c r="U65"/>
      <c r="V65"/>
      <c r="W65"/>
      <c r="X65"/>
      <c r="Y65"/>
      <c r="Z65"/>
      <c r="AA65"/>
      <c r="AB65"/>
      <c r="AC65"/>
      <c r="AD65"/>
      <c r="AE65"/>
      <c r="AF65"/>
      <c r="AG65"/>
      <c r="AH65"/>
      <c r="AI65"/>
    </row>
    <row r="66" spans="1:35" s="73" customFormat="1">
      <c r="A66" s="104">
        <v>56</v>
      </c>
      <c r="B66" s="30"/>
      <c r="C66" s="31"/>
      <c r="D66" s="69"/>
      <c r="E66" s="141"/>
      <c r="F66" s="127"/>
      <c r="G66" s="39" t="s">
        <v>210</v>
      </c>
      <c r="H66" s="74" t="s">
        <v>79</v>
      </c>
      <c r="I66" s="41">
        <v>2</v>
      </c>
      <c r="J66" s="74">
        <v>132</v>
      </c>
      <c r="K66" s="212">
        <f t="shared" si="9"/>
        <v>264</v>
      </c>
      <c r="L66"/>
      <c r="M66"/>
      <c r="N66"/>
      <c r="O66"/>
      <c r="P66"/>
      <c r="Q66"/>
      <c r="R66"/>
      <c r="S66"/>
      <c r="T66"/>
      <c r="U66"/>
      <c r="V66"/>
      <c r="W66"/>
      <c r="X66"/>
      <c r="Y66"/>
      <c r="Z66"/>
      <c r="AA66"/>
      <c r="AB66"/>
      <c r="AC66"/>
      <c r="AD66"/>
      <c r="AE66"/>
      <c r="AF66"/>
      <c r="AG66"/>
      <c r="AH66"/>
      <c r="AI66"/>
    </row>
    <row r="67" spans="1:35" s="73" customFormat="1">
      <c r="A67" s="104">
        <v>57</v>
      </c>
      <c r="B67" s="30"/>
      <c r="C67" s="31"/>
      <c r="D67" s="69"/>
      <c r="E67" s="141"/>
      <c r="F67" s="127"/>
      <c r="G67" s="39" t="s">
        <v>130</v>
      </c>
      <c r="H67" s="74" t="s">
        <v>79</v>
      </c>
      <c r="I67" s="41">
        <v>1</v>
      </c>
      <c r="J67" s="74">
        <v>31.25</v>
      </c>
      <c r="K67" s="212">
        <f t="shared" si="9"/>
        <v>31.25</v>
      </c>
      <c r="L67"/>
      <c r="M67"/>
      <c r="N67"/>
      <c r="O67"/>
      <c r="P67"/>
      <c r="Q67"/>
      <c r="R67"/>
      <c r="S67"/>
      <c r="T67"/>
      <c r="U67"/>
      <c r="V67"/>
      <c r="W67"/>
      <c r="X67"/>
      <c r="Y67"/>
      <c r="Z67"/>
      <c r="AA67"/>
      <c r="AB67"/>
      <c r="AC67"/>
      <c r="AD67"/>
      <c r="AE67"/>
      <c r="AF67"/>
      <c r="AG67"/>
      <c r="AH67"/>
      <c r="AI67"/>
    </row>
    <row r="68" spans="1:35" s="55" customFormat="1" ht="27.6">
      <c r="A68" s="104">
        <v>58</v>
      </c>
      <c r="B68" s="30" t="s">
        <v>208</v>
      </c>
      <c r="C68" s="31" t="s">
        <v>85</v>
      </c>
      <c r="D68" s="112">
        <v>68.8</v>
      </c>
      <c r="E68" s="70">
        <v>214</v>
      </c>
      <c r="F68" s="127">
        <f>D68*E68</f>
        <v>14723.199999999999</v>
      </c>
      <c r="G68" s="71" t="s">
        <v>216</v>
      </c>
      <c r="H68" s="78" t="s">
        <v>80</v>
      </c>
      <c r="I68" s="70">
        <f>D68*1.1</f>
        <v>75.680000000000007</v>
      </c>
      <c r="J68" s="69">
        <v>67.97</v>
      </c>
      <c r="K68" s="212">
        <f t="shared" si="9"/>
        <v>5143.9696000000004</v>
      </c>
      <c r="L68"/>
      <c r="M68"/>
      <c r="N68"/>
      <c r="O68"/>
      <c r="P68"/>
      <c r="Q68"/>
      <c r="R68"/>
      <c r="S68"/>
      <c r="T68"/>
      <c r="U68"/>
      <c r="V68"/>
      <c r="W68"/>
      <c r="X68"/>
      <c r="Y68"/>
      <c r="Z68"/>
      <c r="AA68"/>
      <c r="AB68"/>
      <c r="AC68"/>
      <c r="AD68"/>
      <c r="AE68"/>
      <c r="AF68"/>
      <c r="AG68"/>
      <c r="AH68"/>
      <c r="AI68"/>
    </row>
    <row r="69" spans="1:35" s="55" customFormat="1">
      <c r="A69" s="104">
        <v>59</v>
      </c>
      <c r="B69" s="137"/>
      <c r="C69" s="77"/>
      <c r="D69" s="106"/>
      <c r="E69" s="70"/>
      <c r="F69" s="127"/>
      <c r="G69" s="32" t="s">
        <v>116</v>
      </c>
      <c r="H69" s="69" t="s">
        <v>81</v>
      </c>
      <c r="I69" s="69">
        <f>(D68)*0.1</f>
        <v>6.88</v>
      </c>
      <c r="J69" s="69">
        <v>44.16</v>
      </c>
      <c r="K69" s="212">
        <f t="shared" si="9"/>
        <v>303.82079999999996</v>
      </c>
      <c r="L69"/>
      <c r="M69"/>
      <c r="N69"/>
      <c r="O69"/>
      <c r="P69"/>
      <c r="Q69"/>
      <c r="R69"/>
      <c r="S69"/>
      <c r="T69"/>
      <c r="U69"/>
      <c r="V69"/>
      <c r="W69"/>
      <c r="X69"/>
      <c r="Y69"/>
      <c r="Z69"/>
      <c r="AA69"/>
      <c r="AB69"/>
      <c r="AC69"/>
      <c r="AD69"/>
      <c r="AE69"/>
      <c r="AF69"/>
      <c r="AG69"/>
      <c r="AH69"/>
      <c r="AI69"/>
    </row>
    <row r="70" spans="1:35" s="55" customFormat="1" ht="13.2" customHeight="1">
      <c r="A70" s="104">
        <v>60</v>
      </c>
      <c r="B70" s="33" t="s">
        <v>214</v>
      </c>
      <c r="C70" s="31" t="s">
        <v>85</v>
      </c>
      <c r="D70" s="112">
        <v>16.2</v>
      </c>
      <c r="E70" s="141">
        <v>99</v>
      </c>
      <c r="F70" s="127">
        <f>D70*E70</f>
        <v>1603.8</v>
      </c>
      <c r="G70" s="162" t="s">
        <v>215</v>
      </c>
      <c r="H70" s="37" t="s">
        <v>81</v>
      </c>
      <c r="I70" s="37">
        <f>D70*0.28</f>
        <v>4.5360000000000005</v>
      </c>
      <c r="J70" s="112">
        <v>360</v>
      </c>
      <c r="K70" s="212">
        <f t="shared" si="9"/>
        <v>1632.9600000000003</v>
      </c>
      <c r="L70"/>
      <c r="M70"/>
      <c r="N70"/>
      <c r="O70"/>
      <c r="P70"/>
      <c r="Q70"/>
      <c r="R70"/>
      <c r="S70"/>
      <c r="T70"/>
      <c r="U70"/>
      <c r="V70"/>
      <c r="W70"/>
      <c r="X70"/>
      <c r="Y70"/>
      <c r="Z70"/>
      <c r="AA70"/>
      <c r="AB70"/>
      <c r="AC70"/>
      <c r="AD70"/>
      <c r="AE70"/>
      <c r="AF70"/>
      <c r="AG70"/>
      <c r="AH70"/>
      <c r="AI70"/>
    </row>
    <row r="71" spans="1:35" s="55" customFormat="1">
      <c r="A71" s="104">
        <v>61</v>
      </c>
      <c r="B71" s="142"/>
      <c r="C71" s="143"/>
      <c r="D71" s="127"/>
      <c r="E71" s="141"/>
      <c r="F71" s="127"/>
      <c r="G71" s="163" t="s">
        <v>166</v>
      </c>
      <c r="H71" s="37" t="s">
        <v>79</v>
      </c>
      <c r="I71" s="37">
        <v>1</v>
      </c>
      <c r="J71" s="37">
        <v>1279.3499999999999</v>
      </c>
      <c r="K71" s="212">
        <f t="shared" si="9"/>
        <v>1279.3499999999999</v>
      </c>
      <c r="L71"/>
      <c r="M71"/>
      <c r="N71"/>
      <c r="O71"/>
      <c r="P71"/>
      <c r="Q71"/>
      <c r="R71"/>
      <c r="S71"/>
      <c r="T71"/>
      <c r="U71"/>
      <c r="V71"/>
      <c r="W71"/>
      <c r="X71"/>
      <c r="Y71"/>
      <c r="Z71"/>
      <c r="AA71"/>
      <c r="AB71"/>
      <c r="AC71"/>
      <c r="AD71"/>
      <c r="AE71"/>
      <c r="AF71"/>
      <c r="AG71"/>
      <c r="AH71"/>
      <c r="AI71"/>
    </row>
    <row r="72" spans="1:35" s="55" customFormat="1">
      <c r="A72" s="104">
        <v>62</v>
      </c>
      <c r="B72" s="142"/>
      <c r="C72" s="143"/>
      <c r="D72" s="127"/>
      <c r="E72" s="141"/>
      <c r="F72" s="127"/>
      <c r="G72" s="32" t="s">
        <v>116</v>
      </c>
      <c r="H72" s="69" t="s">
        <v>81</v>
      </c>
      <c r="I72" s="69">
        <f>(D70)*0.1</f>
        <v>1.62</v>
      </c>
      <c r="J72" s="69">
        <v>44.16</v>
      </c>
      <c r="K72" s="212">
        <f t="shared" si="9"/>
        <v>71.539199999999994</v>
      </c>
      <c r="L72"/>
      <c r="M72"/>
      <c r="N72"/>
      <c r="O72"/>
      <c r="P72"/>
      <c r="Q72"/>
      <c r="R72"/>
      <c r="S72"/>
      <c r="T72"/>
      <c r="U72"/>
      <c r="V72"/>
      <c r="W72"/>
      <c r="X72"/>
      <c r="Y72"/>
      <c r="Z72"/>
      <c r="AA72"/>
      <c r="AB72"/>
      <c r="AC72"/>
      <c r="AD72"/>
      <c r="AE72"/>
      <c r="AF72"/>
      <c r="AG72"/>
      <c r="AH72"/>
      <c r="AI72"/>
    </row>
    <row r="73" spans="1:35" s="55" customFormat="1" ht="30.6" customHeight="1">
      <c r="A73" s="104">
        <v>63</v>
      </c>
      <c r="B73" s="33" t="s">
        <v>161</v>
      </c>
      <c r="C73" s="101" t="s">
        <v>79</v>
      </c>
      <c r="D73" s="69">
        <v>2</v>
      </c>
      <c r="E73" s="141">
        <v>212</v>
      </c>
      <c r="F73" s="127">
        <f>D73*E73</f>
        <v>424</v>
      </c>
      <c r="G73" s="172" t="s">
        <v>225</v>
      </c>
      <c r="H73" s="173" t="s">
        <v>79</v>
      </c>
      <c r="I73" s="174">
        <v>1</v>
      </c>
      <c r="J73" s="173">
        <v>466.67</v>
      </c>
      <c r="K73" s="212">
        <f t="shared" si="9"/>
        <v>466.67</v>
      </c>
      <c r="L73"/>
      <c r="M73"/>
      <c r="N73"/>
      <c r="O73"/>
      <c r="P73"/>
      <c r="Q73"/>
      <c r="R73"/>
      <c r="S73"/>
      <c r="T73"/>
      <c r="U73"/>
      <c r="V73"/>
      <c r="W73"/>
      <c r="X73"/>
      <c r="Y73"/>
      <c r="Z73"/>
      <c r="AA73"/>
      <c r="AB73"/>
      <c r="AC73"/>
      <c r="AD73"/>
      <c r="AE73"/>
      <c r="AF73"/>
      <c r="AG73"/>
      <c r="AH73"/>
      <c r="AI73"/>
    </row>
    <row r="74" spans="1:35" s="55" customFormat="1" ht="30.6" customHeight="1">
      <c r="A74" s="104">
        <v>64</v>
      </c>
      <c r="B74" s="33"/>
      <c r="C74" s="101"/>
      <c r="D74" s="69"/>
      <c r="E74" s="141"/>
      <c r="F74" s="127"/>
      <c r="G74" s="172" t="s">
        <v>226</v>
      </c>
      <c r="H74" s="173" t="s">
        <v>79</v>
      </c>
      <c r="I74" s="174">
        <v>2</v>
      </c>
      <c r="J74" s="173">
        <v>387.5</v>
      </c>
      <c r="K74" s="212">
        <f t="shared" si="9"/>
        <v>775</v>
      </c>
      <c r="L74"/>
      <c r="M74"/>
      <c r="N74"/>
      <c r="O74"/>
      <c r="P74"/>
      <c r="Q74"/>
      <c r="R74"/>
      <c r="S74"/>
      <c r="T74"/>
      <c r="U74"/>
      <c r="V74"/>
      <c r="W74"/>
      <c r="X74"/>
      <c r="Y74"/>
      <c r="Z74"/>
      <c r="AA74"/>
      <c r="AB74"/>
      <c r="AC74"/>
      <c r="AD74"/>
      <c r="AE74"/>
      <c r="AF74"/>
      <c r="AG74"/>
      <c r="AH74"/>
      <c r="AI74"/>
    </row>
    <row r="75" spans="1:35" s="55" customFormat="1" ht="30.6" customHeight="1">
      <c r="A75" s="104">
        <v>65</v>
      </c>
      <c r="B75" s="33"/>
      <c r="C75" s="101"/>
      <c r="D75" s="69"/>
      <c r="E75" s="141"/>
      <c r="F75" s="127"/>
      <c r="G75" s="172" t="s">
        <v>224</v>
      </c>
      <c r="H75" s="173" t="s">
        <v>81</v>
      </c>
      <c r="I75" s="174">
        <v>1</v>
      </c>
      <c r="J75" s="173">
        <v>100.83</v>
      </c>
      <c r="K75" s="212">
        <f t="shared" si="9"/>
        <v>100.83</v>
      </c>
      <c r="L75"/>
      <c r="M75" s="175"/>
      <c r="N75"/>
      <c r="O75"/>
      <c r="P75"/>
      <c r="Q75"/>
      <c r="R75"/>
      <c r="S75"/>
      <c r="T75"/>
      <c r="U75"/>
      <c r="V75"/>
      <c r="W75"/>
      <c r="X75"/>
      <c r="Y75"/>
      <c r="Z75"/>
      <c r="AA75"/>
      <c r="AB75"/>
      <c r="AC75"/>
      <c r="AD75"/>
      <c r="AE75"/>
      <c r="AF75"/>
      <c r="AG75"/>
      <c r="AH75"/>
      <c r="AI75"/>
    </row>
    <row r="76" spans="1:35" s="55" customFormat="1" ht="26.4" customHeight="1">
      <c r="A76" s="104">
        <v>66</v>
      </c>
      <c r="B76" s="33" t="s">
        <v>213</v>
      </c>
      <c r="C76" s="31" t="s">
        <v>85</v>
      </c>
      <c r="D76" s="69">
        <v>52.6</v>
      </c>
      <c r="E76" s="141">
        <v>99</v>
      </c>
      <c r="F76" s="127">
        <f>D76*E76</f>
        <v>5207.4000000000005</v>
      </c>
      <c r="G76" s="162" t="s">
        <v>165</v>
      </c>
      <c r="H76" s="37" t="s">
        <v>81</v>
      </c>
      <c r="I76" s="37">
        <f>D76*0.28</f>
        <v>14.728000000000002</v>
      </c>
      <c r="J76" s="112">
        <v>360</v>
      </c>
      <c r="K76" s="212">
        <f t="shared" si="9"/>
        <v>5302.0800000000008</v>
      </c>
      <c r="L76"/>
      <c r="M76"/>
      <c r="N76"/>
      <c r="O76"/>
      <c r="P76"/>
      <c r="Q76"/>
      <c r="R76"/>
      <c r="S76"/>
      <c r="T76"/>
      <c r="U76"/>
      <c r="V76"/>
      <c r="W76"/>
      <c r="X76"/>
      <c r="Y76"/>
      <c r="Z76"/>
      <c r="AA76"/>
      <c r="AB76"/>
      <c r="AC76"/>
      <c r="AD76"/>
      <c r="AE76"/>
      <c r="AF76"/>
      <c r="AG76"/>
      <c r="AH76"/>
      <c r="AI76"/>
    </row>
    <row r="77" spans="1:35" s="55" customFormat="1" ht="26.4" customHeight="1">
      <c r="A77" s="104">
        <v>67</v>
      </c>
      <c r="B77" s="33"/>
      <c r="C77" s="31"/>
      <c r="D77" s="69"/>
      <c r="E77" s="141"/>
      <c r="F77" s="127"/>
      <c r="G77" s="32" t="s">
        <v>116</v>
      </c>
      <c r="H77" s="69" t="s">
        <v>81</v>
      </c>
      <c r="I77" s="69">
        <f>(D74)*0.1</f>
        <v>0</v>
      </c>
      <c r="J77" s="69">
        <v>44.16</v>
      </c>
      <c r="K77" s="212">
        <f t="shared" ref="K77:K80" si="12">J77*I77</f>
        <v>0</v>
      </c>
      <c r="L77"/>
      <c r="M77"/>
      <c r="N77"/>
      <c r="O77"/>
      <c r="P77"/>
      <c r="Q77"/>
      <c r="R77"/>
      <c r="S77"/>
      <c r="T77"/>
      <c r="U77"/>
      <c r="V77"/>
      <c r="W77"/>
      <c r="X77"/>
      <c r="Y77"/>
      <c r="Z77"/>
      <c r="AA77"/>
      <c r="AB77"/>
      <c r="AC77"/>
      <c r="AD77"/>
      <c r="AE77"/>
      <c r="AF77"/>
      <c r="AG77"/>
      <c r="AH77"/>
      <c r="AI77"/>
    </row>
    <row r="78" spans="1:35" s="55" customFormat="1" ht="26.4" customHeight="1">
      <c r="A78" s="104">
        <v>68</v>
      </c>
      <c r="B78" s="33" t="s">
        <v>232</v>
      </c>
      <c r="C78" s="31" t="s">
        <v>135</v>
      </c>
      <c r="D78" s="69">
        <v>52</v>
      </c>
      <c r="E78" s="141">
        <v>50</v>
      </c>
      <c r="F78" s="127">
        <f t="shared" ref="F78:F80" si="13">D78*E78</f>
        <v>2600</v>
      </c>
      <c r="G78" s="162" t="s">
        <v>231</v>
      </c>
      <c r="H78" s="37" t="s">
        <v>80</v>
      </c>
      <c r="I78" s="37">
        <v>6</v>
      </c>
      <c r="J78" s="112">
        <v>180.14</v>
      </c>
      <c r="K78" s="212">
        <f t="shared" si="12"/>
        <v>1080.8399999999999</v>
      </c>
      <c r="L78"/>
      <c r="M78"/>
      <c r="N78"/>
      <c r="O78"/>
      <c r="P78"/>
      <c r="Q78"/>
      <c r="R78"/>
      <c r="S78"/>
      <c r="T78"/>
      <c r="U78"/>
      <c r="V78"/>
      <c r="W78"/>
      <c r="X78"/>
      <c r="Y78"/>
      <c r="Z78"/>
      <c r="AA78"/>
      <c r="AB78"/>
      <c r="AC78"/>
      <c r="AD78"/>
      <c r="AE78"/>
      <c r="AF78"/>
      <c r="AG78"/>
      <c r="AH78"/>
      <c r="AI78"/>
    </row>
    <row r="79" spans="1:35" s="55" customFormat="1" ht="27.6">
      <c r="A79" s="104">
        <v>69</v>
      </c>
      <c r="B79" s="33" t="s">
        <v>235</v>
      </c>
      <c r="C79" s="31" t="s">
        <v>79</v>
      </c>
      <c r="D79" s="69">
        <v>3</v>
      </c>
      <c r="E79" s="141">
        <v>300</v>
      </c>
      <c r="F79" s="127">
        <f t="shared" si="13"/>
        <v>900</v>
      </c>
      <c r="G79" s="162"/>
      <c r="H79" s="37"/>
      <c r="I79" s="37"/>
      <c r="J79" s="112"/>
      <c r="K79" s="212"/>
      <c r="L79"/>
      <c r="M79"/>
      <c r="N79"/>
      <c r="O79"/>
      <c r="P79"/>
      <c r="Q79"/>
      <c r="R79"/>
      <c r="S79"/>
      <c r="T79"/>
      <c r="U79"/>
      <c r="V79"/>
      <c r="W79"/>
      <c r="X79"/>
      <c r="Y79"/>
      <c r="Z79"/>
      <c r="AA79"/>
      <c r="AB79"/>
      <c r="AC79"/>
      <c r="AD79"/>
      <c r="AE79"/>
      <c r="AF79"/>
      <c r="AG79"/>
      <c r="AH79"/>
      <c r="AI79"/>
    </row>
    <row r="80" spans="1:35" ht="40.799999999999997" customHeight="1">
      <c r="A80" s="104">
        <v>70</v>
      </c>
      <c r="B80" s="42" t="s">
        <v>233</v>
      </c>
      <c r="C80" s="45" t="s">
        <v>79</v>
      </c>
      <c r="D80" s="134">
        <v>3</v>
      </c>
      <c r="E80" s="134">
        <v>175</v>
      </c>
      <c r="F80" s="127">
        <f t="shared" si="13"/>
        <v>525</v>
      </c>
      <c r="G80" s="71" t="s">
        <v>234</v>
      </c>
      <c r="H80" s="69" t="s">
        <v>79</v>
      </c>
      <c r="I80" s="69">
        <v>3</v>
      </c>
      <c r="J80" s="69">
        <v>552.5</v>
      </c>
      <c r="K80" s="212">
        <f t="shared" si="12"/>
        <v>1657.5</v>
      </c>
      <c r="L80"/>
      <c r="M80"/>
      <c r="N80"/>
      <c r="O80"/>
      <c r="P80"/>
      <c r="Q80"/>
      <c r="R80"/>
      <c r="S80"/>
      <c r="T80"/>
      <c r="U80"/>
      <c r="V80"/>
      <c r="W80"/>
      <c r="X80"/>
      <c r="Y80"/>
      <c r="Z80"/>
      <c r="AA80"/>
      <c r="AB80"/>
      <c r="AC80"/>
      <c r="AD80"/>
      <c r="AE80"/>
      <c r="AF80"/>
      <c r="AG80"/>
      <c r="AH80"/>
      <c r="AI80"/>
    </row>
    <row r="81" spans="1:35" ht="41.4">
      <c r="A81" s="104">
        <v>71</v>
      </c>
      <c r="B81" s="21" t="s">
        <v>88</v>
      </c>
      <c r="C81" s="81"/>
      <c r="D81" s="81"/>
      <c r="E81" s="35"/>
      <c r="F81" s="90">
        <f>SUM(F39:F80)</f>
        <v>54329.3</v>
      </c>
      <c r="G81" s="21" t="s">
        <v>89</v>
      </c>
      <c r="H81" s="96"/>
      <c r="I81" s="22"/>
      <c r="J81" s="97"/>
      <c r="K81" s="210">
        <f>SUM(K39:K80)</f>
        <v>72857.269599999985</v>
      </c>
      <c r="L81"/>
      <c r="M81"/>
      <c r="N81"/>
      <c r="O81"/>
      <c r="P81"/>
      <c r="Q81"/>
      <c r="R81"/>
      <c r="S81"/>
      <c r="T81"/>
      <c r="U81"/>
      <c r="V81"/>
      <c r="W81"/>
      <c r="X81"/>
      <c r="Y81"/>
      <c r="Z81"/>
      <c r="AA81"/>
      <c r="AB81"/>
      <c r="AC81"/>
      <c r="AD81"/>
      <c r="AE81"/>
      <c r="AF81"/>
      <c r="AG81"/>
      <c r="AH81"/>
      <c r="AI81"/>
    </row>
    <row r="82" spans="1:35">
      <c r="A82" s="104">
        <v>72</v>
      </c>
      <c r="B82" s="52" t="s">
        <v>82</v>
      </c>
      <c r="C82" s="52"/>
      <c r="D82" s="52"/>
      <c r="E82" s="52"/>
      <c r="F82" s="158"/>
      <c r="G82" s="52"/>
      <c r="H82" s="52"/>
      <c r="I82" s="52"/>
      <c r="J82" s="52"/>
      <c r="K82" s="213"/>
      <c r="L82"/>
      <c r="M82"/>
      <c r="N82"/>
      <c r="O82"/>
      <c r="P82"/>
      <c r="Q82"/>
      <c r="R82"/>
      <c r="S82"/>
      <c r="T82"/>
      <c r="U82"/>
      <c r="V82"/>
      <c r="W82"/>
      <c r="X82"/>
      <c r="Y82"/>
      <c r="Z82"/>
      <c r="AA82"/>
      <c r="AB82"/>
      <c r="AC82"/>
      <c r="AD82"/>
      <c r="AE82"/>
      <c r="AF82"/>
      <c r="AG82"/>
      <c r="AH82"/>
      <c r="AI82"/>
    </row>
    <row r="83" spans="1:35">
      <c r="A83" s="104">
        <v>73</v>
      </c>
      <c r="B83" s="72" t="s">
        <v>124</v>
      </c>
      <c r="C83" s="77" t="s">
        <v>86</v>
      </c>
      <c r="D83" s="127">
        <v>95</v>
      </c>
      <c r="E83" s="38">
        <v>31</v>
      </c>
      <c r="F83" s="128">
        <f>D83*E83</f>
        <v>2945</v>
      </c>
      <c r="G83" s="72" t="s">
        <v>125</v>
      </c>
      <c r="H83" s="45" t="s">
        <v>121</v>
      </c>
      <c r="I83" s="41">
        <v>70</v>
      </c>
      <c r="J83" s="38">
        <v>35</v>
      </c>
      <c r="K83" s="203">
        <f t="shared" ref="K83:K87" si="14">J83*I83</f>
        <v>2450</v>
      </c>
      <c r="L83"/>
      <c r="M83"/>
      <c r="N83"/>
      <c r="O83"/>
      <c r="P83"/>
      <c r="Q83"/>
      <c r="R83"/>
      <c r="S83"/>
      <c r="T83"/>
      <c r="U83"/>
      <c r="V83"/>
      <c r="W83"/>
      <c r="X83"/>
      <c r="Y83"/>
      <c r="Z83"/>
      <c r="AA83"/>
      <c r="AB83"/>
      <c r="AC83"/>
      <c r="AD83"/>
      <c r="AE83"/>
      <c r="AF83"/>
      <c r="AG83"/>
      <c r="AH83"/>
      <c r="AI83"/>
    </row>
    <row r="84" spans="1:35">
      <c r="A84" s="104"/>
      <c r="B84" s="142"/>
      <c r="C84" s="143"/>
      <c r="D84" s="127"/>
      <c r="E84" s="140"/>
      <c r="F84" s="128"/>
      <c r="G84" s="142" t="s">
        <v>126</v>
      </c>
      <c r="H84" s="45" t="s">
        <v>121</v>
      </c>
      <c r="I84" s="41">
        <v>25</v>
      </c>
      <c r="J84" s="140">
        <v>51</v>
      </c>
      <c r="K84" s="203">
        <f t="shared" ref="K84" si="15">J84*I84</f>
        <v>1275</v>
      </c>
      <c r="L84"/>
      <c r="M84"/>
      <c r="N84"/>
      <c r="O84"/>
      <c r="P84"/>
      <c r="Q84"/>
      <c r="R84"/>
      <c r="S84"/>
      <c r="T84"/>
      <c r="U84"/>
      <c r="V84"/>
      <c r="W84"/>
      <c r="X84"/>
      <c r="Y84"/>
      <c r="Z84"/>
      <c r="AA84"/>
      <c r="AB84"/>
      <c r="AC84"/>
      <c r="AD84"/>
      <c r="AE84"/>
      <c r="AF84"/>
      <c r="AG84"/>
      <c r="AH84"/>
      <c r="AI84"/>
    </row>
    <row r="85" spans="1:35">
      <c r="A85" s="104">
        <v>74</v>
      </c>
      <c r="B85" s="40"/>
      <c r="C85" s="45"/>
      <c r="D85" s="128"/>
      <c r="E85" s="38"/>
      <c r="F85" s="128"/>
      <c r="G85" s="108" t="s">
        <v>133</v>
      </c>
      <c r="H85" s="104" t="s">
        <v>79</v>
      </c>
      <c r="I85" s="68">
        <v>12</v>
      </c>
      <c r="J85" s="107">
        <v>25</v>
      </c>
      <c r="K85" s="203">
        <f t="shared" ref="K85:K86" si="16">I85*J85</f>
        <v>300</v>
      </c>
      <c r="L85"/>
      <c r="M85"/>
      <c r="N85"/>
      <c r="O85"/>
      <c r="P85"/>
      <c r="Q85"/>
      <c r="R85"/>
      <c r="S85"/>
      <c r="T85"/>
      <c r="U85"/>
      <c r="V85"/>
      <c r="W85"/>
      <c r="X85"/>
      <c r="Y85"/>
      <c r="Z85"/>
      <c r="AA85"/>
      <c r="AB85"/>
      <c r="AC85"/>
      <c r="AD85"/>
      <c r="AE85"/>
      <c r="AF85"/>
      <c r="AG85"/>
      <c r="AH85"/>
      <c r="AI85"/>
    </row>
    <row r="86" spans="1:35" s="55" customFormat="1">
      <c r="A86" s="104">
        <v>75</v>
      </c>
      <c r="B86" s="40"/>
      <c r="C86" s="45"/>
      <c r="D86" s="128"/>
      <c r="E86" s="38"/>
      <c r="F86" s="128"/>
      <c r="G86" s="108" t="s">
        <v>134</v>
      </c>
      <c r="H86" s="104" t="s">
        <v>79</v>
      </c>
      <c r="I86" s="68">
        <v>36</v>
      </c>
      <c r="J86" s="107">
        <v>23.34</v>
      </c>
      <c r="K86" s="203">
        <f t="shared" si="16"/>
        <v>840.24</v>
      </c>
      <c r="L86"/>
      <c r="M86"/>
      <c r="N86"/>
      <c r="O86"/>
      <c r="P86"/>
      <c r="Q86"/>
      <c r="R86"/>
      <c r="S86"/>
      <c r="T86"/>
      <c r="U86"/>
      <c r="V86"/>
      <c r="W86"/>
      <c r="X86"/>
      <c r="Y86"/>
      <c r="Z86"/>
      <c r="AA86"/>
      <c r="AB86"/>
      <c r="AC86"/>
      <c r="AD86"/>
      <c r="AE86"/>
      <c r="AF86"/>
      <c r="AG86"/>
      <c r="AH86"/>
      <c r="AI86"/>
    </row>
    <row r="87" spans="1:35" s="55" customFormat="1">
      <c r="A87" s="104">
        <v>76</v>
      </c>
      <c r="B87" s="72" t="s">
        <v>94</v>
      </c>
      <c r="C87" s="45" t="s">
        <v>86</v>
      </c>
      <c r="D87" s="127">
        <v>50</v>
      </c>
      <c r="E87" s="38">
        <v>25</v>
      </c>
      <c r="F87" s="128">
        <f>D87*E87</f>
        <v>1250</v>
      </c>
      <c r="G87" s="71" t="s">
        <v>249</v>
      </c>
      <c r="H87" s="103" t="s">
        <v>79</v>
      </c>
      <c r="I87" s="38">
        <v>1</v>
      </c>
      <c r="J87" s="38">
        <v>347.5</v>
      </c>
      <c r="K87" s="203">
        <f t="shared" si="14"/>
        <v>347.5</v>
      </c>
      <c r="L87"/>
      <c r="M87"/>
      <c r="N87"/>
      <c r="O87"/>
      <c r="P87"/>
      <c r="Q87"/>
      <c r="R87"/>
      <c r="S87"/>
      <c r="T87"/>
      <c r="U87"/>
      <c r="V87"/>
      <c r="W87"/>
      <c r="X87"/>
      <c r="Y87"/>
      <c r="Z87"/>
      <c r="AA87"/>
      <c r="AB87"/>
      <c r="AC87"/>
      <c r="AD87"/>
      <c r="AE87"/>
      <c r="AF87"/>
      <c r="AG87"/>
      <c r="AH87"/>
      <c r="AI87"/>
    </row>
    <row r="88" spans="1:35" s="55" customFormat="1">
      <c r="A88" s="104">
        <v>77</v>
      </c>
      <c r="B88" s="76"/>
      <c r="C88" s="76"/>
      <c r="D88" s="76"/>
      <c r="E88" s="76"/>
      <c r="F88" s="159"/>
      <c r="G88" s="71" t="s">
        <v>122</v>
      </c>
      <c r="H88" s="78" t="s">
        <v>87</v>
      </c>
      <c r="I88" s="41">
        <v>1</v>
      </c>
      <c r="J88" s="38">
        <v>92.5</v>
      </c>
      <c r="K88" s="203">
        <f t="shared" ref="K88" si="17">J88*I88</f>
        <v>92.5</v>
      </c>
      <c r="L88"/>
      <c r="M88"/>
      <c r="N88"/>
      <c r="O88"/>
      <c r="P88"/>
      <c r="Q88"/>
      <c r="R88"/>
      <c r="S88"/>
      <c r="T88"/>
      <c r="U88"/>
      <c r="V88"/>
      <c r="W88"/>
      <c r="X88"/>
      <c r="Y88"/>
      <c r="Z88"/>
      <c r="AA88"/>
      <c r="AB88"/>
      <c r="AC88"/>
      <c r="AD88"/>
      <c r="AE88"/>
      <c r="AF88"/>
      <c r="AG88"/>
      <c r="AH88"/>
      <c r="AI88"/>
    </row>
    <row r="89" spans="1:35" ht="41.4">
      <c r="A89" s="104">
        <v>78</v>
      </c>
      <c r="B89" s="142" t="s">
        <v>162</v>
      </c>
      <c r="C89" s="143" t="s">
        <v>79</v>
      </c>
      <c r="D89" s="141">
        <v>3</v>
      </c>
      <c r="E89" s="141">
        <v>233</v>
      </c>
      <c r="F89" s="128">
        <f t="shared" ref="F89:F94" si="18">D89*E89</f>
        <v>699</v>
      </c>
      <c r="G89" s="71" t="s">
        <v>140</v>
      </c>
      <c r="H89" s="78" t="s">
        <v>79</v>
      </c>
      <c r="I89" s="141">
        <v>2</v>
      </c>
      <c r="J89" s="148" t="s">
        <v>155</v>
      </c>
      <c r="K89" s="203">
        <v>0</v>
      </c>
      <c r="L89"/>
      <c r="M89"/>
      <c r="N89"/>
      <c r="O89"/>
      <c r="P89"/>
      <c r="Q89"/>
      <c r="R89"/>
      <c r="S89"/>
      <c r="T89"/>
      <c r="U89"/>
      <c r="V89"/>
      <c r="W89"/>
      <c r="X89"/>
      <c r="Y89"/>
      <c r="Z89"/>
      <c r="AA89"/>
      <c r="AB89"/>
      <c r="AC89"/>
      <c r="AD89"/>
      <c r="AE89"/>
      <c r="AF89"/>
      <c r="AG89"/>
      <c r="AH89"/>
      <c r="AI89"/>
    </row>
    <row r="90" spans="1:35" ht="28.95" customHeight="1">
      <c r="A90" s="104">
        <v>79</v>
      </c>
      <c r="B90" s="72" t="s">
        <v>95</v>
      </c>
      <c r="C90" s="77" t="s">
        <v>79</v>
      </c>
      <c r="D90" s="127">
        <v>1</v>
      </c>
      <c r="E90" s="70">
        <v>125</v>
      </c>
      <c r="F90" s="128">
        <f t="shared" si="18"/>
        <v>125</v>
      </c>
      <c r="G90" s="33" t="s">
        <v>132</v>
      </c>
      <c r="H90" s="31" t="s">
        <v>79</v>
      </c>
      <c r="I90" s="141">
        <v>1</v>
      </c>
      <c r="J90" s="68">
        <v>50.5</v>
      </c>
      <c r="K90" s="203">
        <f t="shared" ref="K90:K94" si="19">J90*I90</f>
        <v>50.5</v>
      </c>
      <c r="L90"/>
      <c r="M90" s="188"/>
      <c r="N90" s="188"/>
      <c r="O90" s="188"/>
      <c r="P90" s="188"/>
      <c r="Q90" s="188"/>
      <c r="R90" s="188"/>
      <c r="S90" s="188"/>
      <c r="T90"/>
      <c r="U90"/>
      <c r="V90"/>
      <c r="W90"/>
      <c r="X90"/>
      <c r="Y90"/>
      <c r="Z90"/>
      <c r="AA90"/>
      <c r="AB90"/>
      <c r="AC90"/>
      <c r="AD90"/>
      <c r="AE90"/>
      <c r="AF90"/>
      <c r="AG90"/>
      <c r="AH90"/>
      <c r="AI90"/>
    </row>
    <row r="91" spans="1:35" s="56" customFormat="1">
      <c r="A91" s="104">
        <v>80</v>
      </c>
      <c r="B91" s="42" t="s">
        <v>246</v>
      </c>
      <c r="C91" s="45" t="s">
        <v>79</v>
      </c>
      <c r="D91" s="140">
        <v>4</v>
      </c>
      <c r="E91" s="140">
        <v>138</v>
      </c>
      <c r="F91" s="140">
        <f t="shared" ref="F91" si="20">D91*E91</f>
        <v>552</v>
      </c>
      <c r="G91" s="30" t="s">
        <v>247</v>
      </c>
      <c r="H91" s="143" t="s">
        <v>79</v>
      </c>
      <c r="I91" s="141">
        <v>4</v>
      </c>
      <c r="J91" s="141">
        <v>114.67</v>
      </c>
      <c r="K91" s="203">
        <f t="shared" si="19"/>
        <v>458.68</v>
      </c>
      <c r="L91"/>
      <c r="M91" s="189"/>
      <c r="N91" s="190"/>
      <c r="O91" s="191"/>
      <c r="P91" s="191"/>
      <c r="Q91" s="191"/>
      <c r="R91" s="188"/>
      <c r="S91" s="188"/>
      <c r="T91"/>
      <c r="U91"/>
      <c r="V91"/>
      <c r="W91"/>
      <c r="X91"/>
      <c r="Y91"/>
      <c r="Z91"/>
      <c r="AA91"/>
      <c r="AB91"/>
      <c r="AC91"/>
      <c r="AD91"/>
      <c r="AE91"/>
      <c r="AF91"/>
      <c r="AG91"/>
      <c r="AH91"/>
    </row>
    <row r="92" spans="1:35" s="56" customFormat="1">
      <c r="A92" s="104"/>
      <c r="B92" s="42"/>
      <c r="C92" s="45"/>
      <c r="D92" s="140"/>
      <c r="E92" s="140"/>
      <c r="F92" s="140"/>
      <c r="G92" s="187" t="s">
        <v>248</v>
      </c>
      <c r="H92" s="45" t="s">
        <v>79</v>
      </c>
      <c r="I92" s="140">
        <v>4</v>
      </c>
      <c r="J92" s="140">
        <v>12.4</v>
      </c>
      <c r="K92" s="212">
        <f t="shared" si="19"/>
        <v>49.6</v>
      </c>
      <c r="L92"/>
      <c r="M92" s="189"/>
      <c r="N92" s="190"/>
      <c r="O92" s="191"/>
      <c r="P92" s="191"/>
      <c r="Q92" s="191"/>
      <c r="R92" s="188"/>
      <c r="S92" s="188"/>
      <c r="T92"/>
      <c r="U92"/>
      <c r="V92"/>
      <c r="W92"/>
      <c r="X92"/>
      <c r="Y92"/>
      <c r="Z92"/>
      <c r="AA92"/>
      <c r="AB92"/>
      <c r="AC92"/>
      <c r="AD92"/>
      <c r="AE92"/>
      <c r="AF92"/>
      <c r="AG92"/>
      <c r="AH92"/>
    </row>
    <row r="93" spans="1:35" s="56" customFormat="1" ht="27.6">
      <c r="A93" s="104">
        <v>80</v>
      </c>
      <c r="B93" s="42" t="s">
        <v>237</v>
      </c>
      <c r="C93" s="45" t="s">
        <v>79</v>
      </c>
      <c r="D93" s="140">
        <v>1</v>
      </c>
      <c r="E93" s="140">
        <v>138</v>
      </c>
      <c r="F93" s="140">
        <f t="shared" si="18"/>
        <v>138</v>
      </c>
      <c r="G93" s="42" t="s">
        <v>236</v>
      </c>
      <c r="H93" s="45" t="s">
        <v>79</v>
      </c>
      <c r="I93" s="140">
        <v>1</v>
      </c>
      <c r="J93" s="140">
        <v>191.67</v>
      </c>
      <c r="K93" s="212">
        <f t="shared" si="19"/>
        <v>191.67</v>
      </c>
      <c r="L93"/>
      <c r="M93" s="189"/>
      <c r="N93" s="190"/>
      <c r="O93" s="191"/>
      <c r="P93" s="191"/>
      <c r="Q93" s="191"/>
      <c r="R93" s="188"/>
      <c r="S93" s="188"/>
      <c r="T93"/>
      <c r="U93"/>
      <c r="V93"/>
      <c r="W93"/>
      <c r="X93"/>
      <c r="Y93"/>
      <c r="Z93"/>
      <c r="AA93"/>
      <c r="AB93"/>
      <c r="AC93"/>
      <c r="AD93"/>
      <c r="AE93"/>
      <c r="AF93"/>
      <c r="AG93"/>
      <c r="AH93"/>
    </row>
    <row r="94" spans="1:35" s="56" customFormat="1">
      <c r="A94" s="104">
        <v>81</v>
      </c>
      <c r="B94" s="179" t="s">
        <v>168</v>
      </c>
      <c r="C94" s="180" t="s">
        <v>135</v>
      </c>
      <c r="D94" s="140">
        <v>20</v>
      </c>
      <c r="E94" s="140">
        <v>70</v>
      </c>
      <c r="F94" s="140">
        <f t="shared" si="18"/>
        <v>1400</v>
      </c>
      <c r="G94" s="179" t="s">
        <v>240</v>
      </c>
      <c r="H94" s="180" t="s">
        <v>79</v>
      </c>
      <c r="I94" s="181">
        <v>10</v>
      </c>
      <c r="J94" s="182">
        <v>92.5</v>
      </c>
      <c r="K94" s="212">
        <f t="shared" si="19"/>
        <v>925</v>
      </c>
      <c r="L94"/>
      <c r="M94" s="192"/>
      <c r="N94" s="193"/>
      <c r="O94" s="194"/>
      <c r="P94" s="194"/>
      <c r="Q94" s="194"/>
      <c r="R94" s="188"/>
      <c r="S94" s="188"/>
      <c r="T94"/>
      <c r="U94"/>
      <c r="V94"/>
      <c r="W94"/>
      <c r="X94"/>
      <c r="Y94"/>
      <c r="Z94"/>
      <c r="AA94"/>
      <c r="AB94"/>
      <c r="AC94"/>
      <c r="AD94"/>
      <c r="AE94"/>
      <c r="AF94"/>
      <c r="AG94"/>
      <c r="AH94"/>
    </row>
    <row r="95" spans="1:35" s="55" customFormat="1">
      <c r="A95" s="104">
        <v>82</v>
      </c>
      <c r="B95" s="149" t="s">
        <v>157</v>
      </c>
      <c r="C95" s="150" t="s">
        <v>79</v>
      </c>
      <c r="D95" s="141">
        <v>12</v>
      </c>
      <c r="E95" s="141">
        <v>189</v>
      </c>
      <c r="F95" s="128">
        <f>D95*E95</f>
        <v>2268</v>
      </c>
      <c r="G95" s="151" t="s">
        <v>212</v>
      </c>
      <c r="H95" s="150" t="s">
        <v>79</v>
      </c>
      <c r="I95" s="152">
        <v>12</v>
      </c>
      <c r="J95" s="153">
        <v>480</v>
      </c>
      <c r="K95" s="214">
        <f t="shared" ref="K95:K99" si="21">J95*I95</f>
        <v>5760</v>
      </c>
      <c r="L95"/>
      <c r="M95"/>
      <c r="N95"/>
      <c r="O95"/>
      <c r="P95"/>
      <c r="Q95"/>
      <c r="R95"/>
      <c r="S95"/>
      <c r="T95"/>
      <c r="U95"/>
      <c r="V95"/>
      <c r="W95"/>
      <c r="X95"/>
      <c r="Y95"/>
      <c r="Z95"/>
      <c r="AA95"/>
      <c r="AB95"/>
      <c r="AC95"/>
      <c r="AD95"/>
      <c r="AE95"/>
      <c r="AF95"/>
      <c r="AG95"/>
      <c r="AH95"/>
      <c r="AI95"/>
    </row>
    <row r="96" spans="1:35" s="55" customFormat="1">
      <c r="A96" s="104">
        <v>83</v>
      </c>
      <c r="B96" s="149"/>
      <c r="C96" s="150"/>
      <c r="D96" s="141"/>
      <c r="E96" s="141"/>
      <c r="F96" s="128"/>
      <c r="G96" s="151" t="s">
        <v>156</v>
      </c>
      <c r="H96" s="150" t="s">
        <v>79</v>
      </c>
      <c r="I96" s="152">
        <v>1</v>
      </c>
      <c r="J96" s="153">
        <v>500</v>
      </c>
      <c r="K96" s="214">
        <f t="shared" si="21"/>
        <v>500</v>
      </c>
      <c r="L96"/>
      <c r="M96"/>
      <c r="N96"/>
      <c r="O96"/>
      <c r="P96"/>
      <c r="Q96"/>
      <c r="R96"/>
      <c r="S96"/>
      <c r="T96"/>
      <c r="U96"/>
      <c r="V96"/>
      <c r="W96"/>
      <c r="X96"/>
      <c r="Y96"/>
      <c r="Z96"/>
      <c r="AA96"/>
      <c r="AB96"/>
      <c r="AC96"/>
      <c r="AD96"/>
      <c r="AE96"/>
      <c r="AF96"/>
      <c r="AG96"/>
      <c r="AH96"/>
      <c r="AI96"/>
    </row>
    <row r="97" spans="1:35" s="200" customFormat="1" ht="27.6">
      <c r="A97" s="87">
        <v>221</v>
      </c>
      <c r="B97" s="198" t="s">
        <v>158</v>
      </c>
      <c r="C97" s="199" t="s">
        <v>86</v>
      </c>
      <c r="D97" s="140">
        <v>60</v>
      </c>
      <c r="E97" s="140">
        <v>28</v>
      </c>
      <c r="F97" s="140">
        <f t="shared" ref="F97" si="22">D97*E97</f>
        <v>1680</v>
      </c>
      <c r="G97" s="75" t="s">
        <v>99</v>
      </c>
      <c r="H97" s="80" t="s">
        <v>86</v>
      </c>
      <c r="I97" s="140">
        <f>D97*1.05</f>
        <v>63</v>
      </c>
      <c r="J97" s="140">
        <v>20</v>
      </c>
      <c r="K97" s="212">
        <f>J97*I97</f>
        <v>1260</v>
      </c>
    </row>
    <row r="98" spans="1:35" s="57" customFormat="1" ht="27.6">
      <c r="A98" s="87">
        <v>223</v>
      </c>
      <c r="B98" s="195" t="s">
        <v>250</v>
      </c>
      <c r="C98" s="196" t="s">
        <v>79</v>
      </c>
      <c r="D98" s="140">
        <v>3</v>
      </c>
      <c r="E98" s="140">
        <v>145</v>
      </c>
      <c r="F98" s="140">
        <f t="shared" ref="F98" si="23">D98*E98</f>
        <v>435</v>
      </c>
      <c r="G98" s="75" t="s">
        <v>159</v>
      </c>
      <c r="H98" s="80" t="s">
        <v>79</v>
      </c>
      <c r="I98" s="140">
        <v>3</v>
      </c>
      <c r="J98" s="140">
        <v>383.5</v>
      </c>
      <c r="K98" s="212">
        <f t="shared" si="21"/>
        <v>1150.5</v>
      </c>
      <c r="L98"/>
      <c r="M98"/>
      <c r="N98"/>
      <c r="O98"/>
      <c r="P98"/>
      <c r="Q98"/>
      <c r="R98"/>
      <c r="S98"/>
      <c r="T98"/>
      <c r="U98"/>
      <c r="V98"/>
      <c r="W98"/>
      <c r="X98"/>
      <c r="Y98"/>
      <c r="Z98"/>
      <c r="AA98"/>
      <c r="AB98"/>
      <c r="AC98"/>
      <c r="AD98"/>
      <c r="AE98"/>
      <c r="AF98"/>
      <c r="AG98"/>
      <c r="AH98"/>
    </row>
    <row r="99" spans="1:35" s="57" customFormat="1">
      <c r="A99" s="87">
        <v>225</v>
      </c>
      <c r="B99" s="195"/>
      <c r="C99" s="197"/>
      <c r="D99" s="140"/>
      <c r="E99" s="140"/>
      <c r="F99" s="140"/>
      <c r="G99" s="187" t="s">
        <v>248</v>
      </c>
      <c r="H99" s="45" t="s">
        <v>79</v>
      </c>
      <c r="I99" s="140">
        <v>3</v>
      </c>
      <c r="J99" s="140">
        <v>12.4</v>
      </c>
      <c r="K99" s="212">
        <f t="shared" si="21"/>
        <v>37.200000000000003</v>
      </c>
      <c r="L99"/>
      <c r="M99"/>
      <c r="N99"/>
      <c r="O99"/>
      <c r="P99"/>
      <c r="Q99"/>
      <c r="R99"/>
      <c r="S99"/>
      <c r="T99"/>
      <c r="U99"/>
      <c r="V99"/>
      <c r="W99"/>
      <c r="X99"/>
      <c r="Y99"/>
      <c r="Z99"/>
      <c r="AA99"/>
      <c r="AB99"/>
      <c r="AC99"/>
      <c r="AD99"/>
      <c r="AE99"/>
      <c r="AF99"/>
      <c r="AG99"/>
      <c r="AH99"/>
    </row>
    <row r="100" spans="1:35" s="55" customFormat="1">
      <c r="A100" s="104">
        <v>84</v>
      </c>
      <c r="B100" s="102" t="s">
        <v>217</v>
      </c>
      <c r="C100" s="82" t="s">
        <v>79</v>
      </c>
      <c r="D100" s="141">
        <v>6</v>
      </c>
      <c r="E100" s="141">
        <v>56</v>
      </c>
      <c r="F100" s="127">
        <f t="shared" ref="F100" si="24">D100*E100</f>
        <v>336</v>
      </c>
      <c r="G100" s="71"/>
      <c r="H100" s="78"/>
      <c r="I100" s="141"/>
      <c r="J100" s="141"/>
      <c r="K100" s="203"/>
      <c r="L100" s="155"/>
      <c r="M100" s="155"/>
      <c r="N100" s="155"/>
      <c r="O100" s="155"/>
      <c r="P100" s="155"/>
      <c r="Q100" s="155"/>
      <c r="R100" s="155"/>
      <c r="S100" s="155"/>
      <c r="T100"/>
      <c r="U100"/>
      <c r="V100"/>
      <c r="W100"/>
      <c r="X100"/>
      <c r="Y100"/>
      <c r="Z100"/>
      <c r="AA100"/>
      <c r="AB100"/>
      <c r="AC100"/>
      <c r="AD100"/>
      <c r="AE100"/>
      <c r="AF100"/>
      <c r="AG100"/>
      <c r="AH100"/>
      <c r="AI100"/>
    </row>
    <row r="101" spans="1:35" s="55" customFormat="1" ht="27.6">
      <c r="A101" s="104">
        <v>85</v>
      </c>
      <c r="B101" s="58" t="s">
        <v>90</v>
      </c>
      <c r="C101" s="88"/>
      <c r="D101" s="81"/>
      <c r="E101" s="89"/>
      <c r="F101" s="90">
        <f>SUM(F83:F100)</f>
        <v>11828</v>
      </c>
      <c r="G101" s="59" t="s">
        <v>91</v>
      </c>
      <c r="H101" s="88"/>
      <c r="I101" s="88"/>
      <c r="J101" s="88"/>
      <c r="K101" s="215">
        <f>SUM(K83:K100)</f>
        <v>15688.390000000001</v>
      </c>
      <c r="L101"/>
      <c r="M101"/>
      <c r="N101"/>
      <c r="O101"/>
      <c r="P101"/>
      <c r="Q101"/>
      <c r="R101"/>
      <c r="S101"/>
      <c r="T101"/>
      <c r="U101"/>
      <c r="V101"/>
      <c r="W101"/>
      <c r="X101"/>
      <c r="Y101"/>
      <c r="Z101"/>
      <c r="AA101"/>
      <c r="AB101"/>
      <c r="AC101"/>
      <c r="AD101"/>
      <c r="AE101"/>
      <c r="AF101"/>
      <c r="AG101"/>
      <c r="AH101"/>
      <c r="AI101"/>
    </row>
    <row r="102" spans="1:35" s="55" customFormat="1">
      <c r="A102" s="104">
        <v>86</v>
      </c>
      <c r="B102" s="60" t="s">
        <v>220</v>
      </c>
      <c r="C102" s="91"/>
      <c r="D102" s="129"/>
      <c r="E102" s="92"/>
      <c r="F102" s="160"/>
      <c r="G102" s="61"/>
      <c r="H102" s="91"/>
      <c r="I102" s="91"/>
      <c r="J102" s="91"/>
      <c r="K102" s="216"/>
      <c r="L102" s="155"/>
      <c r="M102" s="155"/>
      <c r="N102" s="155"/>
      <c r="O102" s="155"/>
      <c r="P102" s="155"/>
      <c r="Q102" s="155"/>
      <c r="R102" s="155"/>
      <c r="S102" s="155"/>
      <c r="T102"/>
      <c r="U102"/>
      <c r="V102"/>
      <c r="W102"/>
      <c r="X102"/>
      <c r="Y102"/>
      <c r="Z102"/>
      <c r="AA102"/>
      <c r="AB102"/>
      <c r="AC102"/>
      <c r="AD102"/>
      <c r="AE102"/>
      <c r="AF102"/>
      <c r="AG102"/>
      <c r="AH102"/>
      <c r="AI102"/>
    </row>
    <row r="103" spans="1:35" s="55" customFormat="1" ht="46.8" customHeight="1">
      <c r="A103" s="104">
        <v>87</v>
      </c>
      <c r="B103" s="102" t="s">
        <v>222</v>
      </c>
      <c r="C103" s="82" t="s">
        <v>79</v>
      </c>
      <c r="D103" s="141">
        <v>44</v>
      </c>
      <c r="E103" s="141">
        <v>150</v>
      </c>
      <c r="F103" s="127">
        <f t="shared" ref="F103" si="25">D103*E103</f>
        <v>6600</v>
      </c>
      <c r="G103" s="71" t="s">
        <v>221</v>
      </c>
      <c r="H103" s="78" t="s">
        <v>79</v>
      </c>
      <c r="I103" s="141">
        <v>44</v>
      </c>
      <c r="J103" s="141">
        <v>1720</v>
      </c>
      <c r="K103" s="203">
        <f>I103*J103</f>
        <v>75680</v>
      </c>
      <c r="L103" s="155"/>
      <c r="M103" s="155"/>
      <c r="N103" s="155"/>
      <c r="O103" s="155"/>
      <c r="P103" s="155"/>
      <c r="Q103" s="155"/>
      <c r="R103" s="155"/>
      <c r="S103" s="155"/>
      <c r="T103"/>
      <c r="U103"/>
      <c r="V103"/>
      <c r="W103"/>
      <c r="X103"/>
      <c r="Y103"/>
      <c r="Z103"/>
      <c r="AA103"/>
      <c r="AB103"/>
      <c r="AC103"/>
      <c r="AD103"/>
      <c r="AE103"/>
      <c r="AF103"/>
      <c r="AG103"/>
      <c r="AH103"/>
      <c r="AI103"/>
    </row>
    <row r="104" spans="1:35" s="36" customFormat="1" ht="27.6">
      <c r="A104" s="104">
        <v>88</v>
      </c>
      <c r="B104" s="21" t="s">
        <v>92</v>
      </c>
      <c r="C104" s="81"/>
      <c r="D104" s="81"/>
      <c r="E104" s="35"/>
      <c r="F104" s="90">
        <f>SUM(F102:F103)</f>
        <v>6600</v>
      </c>
      <c r="G104" s="21" t="s">
        <v>93</v>
      </c>
      <c r="H104" s="96"/>
      <c r="I104" s="22"/>
      <c r="J104" s="97"/>
      <c r="K104" s="215">
        <f>SUM(K102:K103)</f>
        <v>75680</v>
      </c>
      <c r="L104"/>
      <c r="M104"/>
      <c r="N104"/>
      <c r="O104"/>
      <c r="P104"/>
      <c r="Q104"/>
      <c r="R104"/>
      <c r="S104"/>
      <c r="T104"/>
      <c r="U104"/>
      <c r="V104"/>
      <c r="W104"/>
      <c r="X104"/>
      <c r="Y104"/>
      <c r="Z104"/>
      <c r="AA104"/>
      <c r="AB104"/>
      <c r="AC104"/>
      <c r="AD104"/>
      <c r="AE104"/>
      <c r="AF104"/>
      <c r="AG104"/>
      <c r="AH104"/>
      <c r="AI104"/>
    </row>
    <row r="105" spans="1:35" s="36" customFormat="1">
      <c r="A105" s="104">
        <v>89</v>
      </c>
      <c r="B105" s="52" t="s">
        <v>83</v>
      </c>
      <c r="C105" s="77"/>
      <c r="D105" s="126"/>
      <c r="E105" s="20"/>
      <c r="F105" s="161"/>
      <c r="G105" s="71"/>
      <c r="H105" s="78"/>
      <c r="I105" s="70"/>
      <c r="J105" s="70"/>
      <c r="K105" s="203"/>
      <c r="L105"/>
      <c r="M105"/>
      <c r="N105"/>
      <c r="O105"/>
      <c r="P105"/>
      <c r="Q105"/>
      <c r="R105"/>
      <c r="S105"/>
      <c r="T105"/>
      <c r="U105"/>
      <c r="V105"/>
      <c r="W105"/>
      <c r="X105"/>
      <c r="Y105"/>
      <c r="Z105"/>
      <c r="AA105"/>
      <c r="AB105"/>
      <c r="AC105"/>
      <c r="AD105"/>
      <c r="AE105"/>
      <c r="AF105"/>
      <c r="AG105"/>
      <c r="AH105"/>
      <c r="AI105"/>
    </row>
    <row r="106" spans="1:35" s="55" customFormat="1">
      <c r="A106" s="104">
        <v>90</v>
      </c>
      <c r="B106" s="33" t="s">
        <v>164</v>
      </c>
      <c r="C106" s="77" t="s">
        <v>142</v>
      </c>
      <c r="D106" s="130">
        <v>1</v>
      </c>
      <c r="E106" s="70">
        <v>1000</v>
      </c>
      <c r="F106" s="127">
        <f t="shared" ref="F106:F109" si="26">D106*E106</f>
        <v>1000</v>
      </c>
      <c r="G106" s="71"/>
      <c r="H106" s="78"/>
      <c r="I106" s="70"/>
      <c r="J106" s="70"/>
      <c r="K106" s="203"/>
      <c r="L106"/>
      <c r="M106"/>
      <c r="N106"/>
      <c r="O106"/>
      <c r="P106"/>
      <c r="Q106"/>
      <c r="R106"/>
      <c r="S106"/>
      <c r="T106"/>
      <c r="U106"/>
      <c r="V106"/>
      <c r="W106"/>
      <c r="X106"/>
      <c r="Y106"/>
      <c r="Z106"/>
      <c r="AA106"/>
      <c r="AB106"/>
      <c r="AC106"/>
      <c r="AD106"/>
      <c r="AE106"/>
      <c r="AF106"/>
      <c r="AG106"/>
      <c r="AH106"/>
      <c r="AI106"/>
    </row>
    <row r="107" spans="1:35" s="57" customFormat="1">
      <c r="A107" s="104">
        <v>91</v>
      </c>
      <c r="B107" s="33" t="s">
        <v>223</v>
      </c>
      <c r="C107" s="101" t="s">
        <v>85</v>
      </c>
      <c r="D107" s="130">
        <v>160</v>
      </c>
      <c r="E107" s="70">
        <v>30</v>
      </c>
      <c r="F107" s="127">
        <f t="shared" ref="F107:F108" si="27">D107*E107</f>
        <v>4800</v>
      </c>
      <c r="G107" s="42" t="s">
        <v>139</v>
      </c>
      <c r="H107" s="144" t="s">
        <v>84</v>
      </c>
      <c r="I107" s="127">
        <v>160</v>
      </c>
      <c r="J107" s="127">
        <v>21.3</v>
      </c>
      <c r="K107" s="217">
        <f>I107*J107</f>
        <v>3408</v>
      </c>
      <c r="L107"/>
      <c r="M107"/>
      <c r="N107"/>
      <c r="O107"/>
      <c r="P107"/>
      <c r="Q107"/>
      <c r="R107"/>
      <c r="S107"/>
      <c r="T107"/>
      <c r="U107"/>
      <c r="V107"/>
      <c r="W107"/>
      <c r="X107"/>
      <c r="Y107"/>
      <c r="Z107"/>
      <c r="AA107"/>
      <c r="AB107"/>
      <c r="AC107"/>
      <c r="AD107"/>
      <c r="AE107"/>
      <c r="AF107"/>
      <c r="AG107"/>
      <c r="AH107"/>
      <c r="AI107"/>
    </row>
    <row r="108" spans="1:35" s="57" customFormat="1" ht="27.6">
      <c r="A108" s="104">
        <v>92</v>
      </c>
      <c r="B108" s="33" t="s">
        <v>238</v>
      </c>
      <c r="C108" s="101" t="s">
        <v>142</v>
      </c>
      <c r="D108" s="130">
        <v>1</v>
      </c>
      <c r="E108" s="141">
        <v>500</v>
      </c>
      <c r="F108" s="127">
        <f t="shared" si="27"/>
        <v>500</v>
      </c>
      <c r="G108" s="42" t="s">
        <v>239</v>
      </c>
      <c r="H108" s="144" t="s">
        <v>79</v>
      </c>
      <c r="I108" s="127">
        <v>8</v>
      </c>
      <c r="J108" s="127">
        <v>25</v>
      </c>
      <c r="K108" s="217">
        <f>I108*J108</f>
        <v>200</v>
      </c>
      <c r="L108"/>
      <c r="M108"/>
      <c r="N108"/>
      <c r="O108"/>
      <c r="P108"/>
      <c r="Q108"/>
      <c r="R108"/>
      <c r="S108"/>
      <c r="T108"/>
      <c r="U108"/>
      <c r="V108"/>
      <c r="W108"/>
      <c r="X108"/>
      <c r="Y108"/>
      <c r="Z108"/>
      <c r="AA108"/>
      <c r="AB108"/>
      <c r="AC108"/>
      <c r="AD108"/>
      <c r="AE108"/>
      <c r="AF108"/>
      <c r="AG108"/>
      <c r="AH108"/>
      <c r="AI108"/>
    </row>
    <row r="109" spans="1:35" s="57" customFormat="1">
      <c r="A109" s="104">
        <v>93</v>
      </c>
      <c r="B109" s="33" t="s">
        <v>96</v>
      </c>
      <c r="C109" s="77" t="s">
        <v>98</v>
      </c>
      <c r="D109" s="130">
        <v>1</v>
      </c>
      <c r="E109" s="70">
        <v>822</v>
      </c>
      <c r="F109" s="127">
        <f t="shared" si="26"/>
        <v>822</v>
      </c>
      <c r="G109" s="71" t="s">
        <v>115</v>
      </c>
      <c r="H109" s="78" t="s">
        <v>79</v>
      </c>
      <c r="I109" s="70">
        <v>10</v>
      </c>
      <c r="J109" s="70">
        <v>11.67</v>
      </c>
      <c r="K109" s="203">
        <f>I109*J109</f>
        <v>116.7</v>
      </c>
      <c r="L109"/>
      <c r="M109"/>
      <c r="N109"/>
      <c r="O109"/>
      <c r="P109"/>
      <c r="Q109"/>
      <c r="R109"/>
      <c r="S109"/>
      <c r="T109"/>
      <c r="U109"/>
      <c r="V109"/>
      <c r="W109"/>
      <c r="X109"/>
      <c r="Y109"/>
      <c r="Z109"/>
      <c r="AA109"/>
      <c r="AB109"/>
      <c r="AC109"/>
      <c r="AD109"/>
      <c r="AE109"/>
      <c r="AF109"/>
      <c r="AG109"/>
      <c r="AH109"/>
      <c r="AI109"/>
    </row>
    <row r="110" spans="1:35" s="57" customFormat="1">
      <c r="A110" s="104">
        <v>94</v>
      </c>
      <c r="B110" s="33" t="s">
        <v>143</v>
      </c>
      <c r="C110" s="143" t="s">
        <v>97</v>
      </c>
      <c r="D110" s="127">
        <v>1</v>
      </c>
      <c r="E110" s="127">
        <v>3317</v>
      </c>
      <c r="F110" s="127">
        <f t="shared" ref="F110:F111" si="28">D110*E110</f>
        <v>3317</v>
      </c>
      <c r="G110" s="71"/>
      <c r="H110" s="78"/>
      <c r="I110" s="141"/>
      <c r="J110" s="141"/>
      <c r="K110" s="203"/>
      <c r="L110"/>
      <c r="M110"/>
      <c r="N110"/>
      <c r="O110"/>
      <c r="P110"/>
      <c r="Q110"/>
      <c r="R110"/>
      <c r="S110"/>
      <c r="T110"/>
      <c r="U110"/>
      <c r="V110"/>
      <c r="W110"/>
      <c r="X110"/>
      <c r="Y110"/>
      <c r="Z110"/>
      <c r="AA110"/>
      <c r="AB110"/>
      <c r="AC110"/>
      <c r="AD110"/>
      <c r="AE110"/>
      <c r="AF110"/>
      <c r="AG110"/>
      <c r="AH110"/>
      <c r="AI110"/>
    </row>
    <row r="111" spans="1:35" s="57" customFormat="1">
      <c r="A111" s="104">
        <v>95</v>
      </c>
      <c r="B111" s="33" t="s">
        <v>227</v>
      </c>
      <c r="C111" s="143" t="s">
        <v>142</v>
      </c>
      <c r="D111" s="130">
        <v>1</v>
      </c>
      <c r="E111" s="141">
        <v>5000</v>
      </c>
      <c r="F111" s="127">
        <f t="shared" si="28"/>
        <v>5000</v>
      </c>
      <c r="G111" s="71"/>
      <c r="H111" s="78"/>
      <c r="I111" s="141"/>
      <c r="J111" s="141"/>
      <c r="K111" s="203"/>
      <c r="L111"/>
      <c r="M111"/>
      <c r="N111"/>
      <c r="O111"/>
      <c r="P111"/>
      <c r="Q111"/>
      <c r="R111"/>
      <c r="S111"/>
      <c r="T111"/>
      <c r="U111"/>
      <c r="V111"/>
      <c r="W111"/>
      <c r="X111"/>
      <c r="Y111"/>
      <c r="Z111"/>
      <c r="AA111"/>
      <c r="AB111"/>
      <c r="AC111"/>
      <c r="AD111"/>
      <c r="AE111"/>
      <c r="AF111"/>
      <c r="AG111"/>
      <c r="AH111"/>
      <c r="AI111"/>
    </row>
    <row r="112" spans="1:35" s="57" customFormat="1">
      <c r="A112" s="104">
        <v>96</v>
      </c>
      <c r="B112" s="33"/>
      <c r="C112" s="77"/>
      <c r="D112" s="127"/>
      <c r="E112" s="127"/>
      <c r="F112" s="127"/>
      <c r="G112" s="71"/>
      <c r="H112" s="78"/>
      <c r="I112" s="20"/>
      <c r="J112" s="70"/>
      <c r="K112" s="203"/>
      <c r="L112"/>
      <c r="M112"/>
      <c r="N112"/>
      <c r="O112"/>
      <c r="P112"/>
      <c r="Q112"/>
      <c r="R112"/>
      <c r="S112"/>
      <c r="T112"/>
      <c r="U112"/>
      <c r="V112"/>
      <c r="W112"/>
      <c r="X112"/>
      <c r="Y112"/>
      <c r="Z112"/>
      <c r="AA112"/>
      <c r="AB112"/>
      <c r="AC112"/>
      <c r="AD112"/>
      <c r="AE112"/>
      <c r="AF112"/>
      <c r="AG112"/>
      <c r="AH112"/>
      <c r="AI112"/>
    </row>
    <row r="113" spans="1:35" s="57" customFormat="1" ht="27.6">
      <c r="A113" s="104">
        <v>97</v>
      </c>
      <c r="B113" s="21" t="s">
        <v>103</v>
      </c>
      <c r="C113" s="81"/>
      <c r="D113" s="81"/>
      <c r="E113" s="22"/>
      <c r="F113" s="22">
        <f>SUM(F106:F112)</f>
        <v>15439</v>
      </c>
      <c r="G113" s="59" t="s">
        <v>112</v>
      </c>
      <c r="H113" s="96"/>
      <c r="I113" s="22"/>
      <c r="J113" s="35"/>
      <c r="K113" s="215">
        <f>SUM(K105:K112)</f>
        <v>3724.7</v>
      </c>
      <c r="L113"/>
      <c r="M113"/>
      <c r="N113"/>
      <c r="O113"/>
      <c r="P113"/>
      <c r="Q113"/>
      <c r="R113"/>
      <c r="S113"/>
      <c r="T113"/>
      <c r="U113"/>
      <c r="V113"/>
      <c r="W113"/>
      <c r="X113"/>
      <c r="Y113"/>
      <c r="Z113"/>
      <c r="AA113"/>
      <c r="AB113"/>
      <c r="AC113"/>
      <c r="AD113"/>
      <c r="AE113"/>
      <c r="AF113"/>
      <c r="AG113"/>
      <c r="AH113"/>
      <c r="AI113"/>
    </row>
    <row r="114" spans="1:35" s="57" customFormat="1">
      <c r="A114" s="104">
        <v>98</v>
      </c>
      <c r="B114" s="62"/>
      <c r="C114" s="25"/>
      <c r="D114" s="131"/>
      <c r="E114" s="25"/>
      <c r="F114" s="126"/>
      <c r="G114" s="63" t="s">
        <v>108</v>
      </c>
      <c r="H114" s="93"/>
      <c r="I114" s="27"/>
      <c r="J114" s="27"/>
      <c r="K114" s="218">
        <f>K113+K101+K81+K38+K104</f>
        <v>170885.12959999999</v>
      </c>
      <c r="L114"/>
      <c r="M114"/>
      <c r="N114"/>
      <c r="O114"/>
      <c r="P114"/>
      <c r="Q114"/>
      <c r="R114"/>
      <c r="S114"/>
      <c r="T114"/>
      <c r="U114"/>
      <c r="V114"/>
      <c r="W114"/>
      <c r="X114"/>
      <c r="Y114"/>
      <c r="Z114"/>
      <c r="AA114"/>
      <c r="AB114"/>
      <c r="AC114"/>
      <c r="AD114"/>
      <c r="AE114"/>
      <c r="AF114"/>
      <c r="AG114"/>
      <c r="AH114"/>
      <c r="AI114"/>
    </row>
    <row r="115" spans="1:35" s="57" customFormat="1">
      <c r="A115" s="104">
        <v>99</v>
      </c>
      <c r="B115" s="63" t="s">
        <v>109</v>
      </c>
      <c r="C115" s="93"/>
      <c r="D115" s="123"/>
      <c r="E115" s="26"/>
      <c r="F115" s="157">
        <f>F38+F113+F101+F81+F104</f>
        <v>102516.3</v>
      </c>
      <c r="G115" s="64" t="s">
        <v>110</v>
      </c>
      <c r="H115" s="98">
        <v>0.05</v>
      </c>
      <c r="I115" s="27"/>
      <c r="J115" s="27"/>
      <c r="K115" s="218">
        <f>K114*H115</f>
        <v>8544.25648</v>
      </c>
      <c r="L115"/>
      <c r="M115"/>
      <c r="N115"/>
      <c r="O115"/>
      <c r="P115"/>
      <c r="Q115"/>
      <c r="R115"/>
      <c r="S115"/>
      <c r="T115"/>
      <c r="U115"/>
      <c r="V115"/>
      <c r="W115"/>
      <c r="X115"/>
      <c r="Y115"/>
      <c r="Z115"/>
      <c r="AA115"/>
      <c r="AB115"/>
      <c r="AC115"/>
      <c r="AD115"/>
      <c r="AE115"/>
      <c r="AF115"/>
      <c r="AG115"/>
      <c r="AH115"/>
      <c r="AI115"/>
    </row>
    <row r="116" spans="1:35" s="57" customFormat="1">
      <c r="A116" s="104">
        <v>100</v>
      </c>
      <c r="B116" s="64"/>
      <c r="C116" s="94"/>
      <c r="D116" s="123"/>
      <c r="E116" s="26"/>
      <c r="F116" s="157"/>
      <c r="G116" s="65" t="s">
        <v>102</v>
      </c>
      <c r="H116" s="93"/>
      <c r="I116" s="27"/>
      <c r="J116" s="27"/>
      <c r="K116" s="218">
        <f>K114+K115</f>
        <v>179429.38608</v>
      </c>
      <c r="L116"/>
      <c r="M116"/>
      <c r="N116"/>
      <c r="O116"/>
      <c r="P116"/>
      <c r="Q116"/>
      <c r="R116"/>
      <c r="S116"/>
      <c r="T116"/>
      <c r="U116"/>
      <c r="V116"/>
      <c r="W116"/>
      <c r="X116"/>
      <c r="Y116"/>
      <c r="Z116"/>
      <c r="AA116"/>
      <c r="AB116"/>
      <c r="AC116"/>
      <c r="AD116"/>
      <c r="AE116"/>
      <c r="AF116"/>
      <c r="AG116"/>
      <c r="AH116"/>
      <c r="AI116"/>
    </row>
    <row r="117" spans="1:35">
      <c r="A117" s="104">
        <v>101</v>
      </c>
      <c r="B117" s="65" t="s">
        <v>101</v>
      </c>
      <c r="C117" s="28"/>
      <c r="D117" s="123"/>
      <c r="E117" s="26"/>
      <c r="F117" s="157">
        <f>F115</f>
        <v>102516.3</v>
      </c>
      <c r="G117" s="65" t="s">
        <v>113</v>
      </c>
      <c r="H117" s="28"/>
      <c r="I117" s="27"/>
      <c r="J117" s="27"/>
      <c r="K117" s="218">
        <f>F117+K116</f>
        <v>281945.68608000001</v>
      </c>
      <c r="L117"/>
      <c r="M117"/>
      <c r="N117"/>
      <c r="O117"/>
      <c r="P117"/>
      <c r="Q117"/>
      <c r="R117"/>
      <c r="S117"/>
      <c r="T117"/>
      <c r="U117"/>
      <c r="V117"/>
      <c r="W117"/>
      <c r="X117"/>
      <c r="Y117"/>
      <c r="Z117"/>
      <c r="AA117"/>
      <c r="AB117"/>
      <c r="AC117"/>
      <c r="AD117"/>
      <c r="AE117"/>
      <c r="AF117"/>
      <c r="AG117"/>
      <c r="AH117"/>
      <c r="AI117"/>
    </row>
    <row r="118" spans="1:35">
      <c r="A118" s="104">
        <v>102</v>
      </c>
      <c r="B118" s="66"/>
      <c r="C118" s="28"/>
      <c r="D118" s="132"/>
      <c r="E118" s="28"/>
      <c r="F118" s="132"/>
      <c r="G118" s="65" t="s">
        <v>111</v>
      </c>
      <c r="H118" s="28"/>
      <c r="I118" s="27"/>
      <c r="J118" s="27"/>
      <c r="K118" s="218">
        <f>K119/6</f>
        <v>56389.137216000003</v>
      </c>
      <c r="L118"/>
      <c r="M118"/>
      <c r="N118"/>
      <c r="O118"/>
      <c r="P118"/>
      <c r="Q118"/>
      <c r="R118"/>
      <c r="S118"/>
      <c r="T118"/>
      <c r="U118"/>
      <c r="V118"/>
      <c r="W118"/>
      <c r="X118"/>
      <c r="Y118"/>
      <c r="Z118"/>
      <c r="AA118"/>
      <c r="AB118"/>
      <c r="AC118"/>
      <c r="AD118"/>
      <c r="AE118"/>
      <c r="AF118"/>
      <c r="AG118"/>
      <c r="AH118"/>
      <c r="AI118"/>
    </row>
    <row r="119" spans="1:35">
      <c r="A119" s="104">
        <v>103</v>
      </c>
      <c r="B119" s="66"/>
      <c r="C119" s="28"/>
      <c r="D119" s="132"/>
      <c r="E119" s="28"/>
      <c r="F119" s="132"/>
      <c r="G119" s="65" t="s">
        <v>114</v>
      </c>
      <c r="H119" s="28"/>
      <c r="I119" s="27"/>
      <c r="J119" s="27"/>
      <c r="K119" s="218">
        <f>K117*1.2</f>
        <v>338334.82329600002</v>
      </c>
      <c r="L119"/>
      <c r="M119"/>
      <c r="N119"/>
      <c r="O119"/>
      <c r="P119"/>
      <c r="Q119"/>
      <c r="R119"/>
      <c r="S119"/>
      <c r="T119"/>
      <c r="U119"/>
      <c r="V119"/>
      <c r="W119"/>
      <c r="X119"/>
      <c r="Y119"/>
      <c r="Z119"/>
      <c r="AA119"/>
      <c r="AB119"/>
      <c r="AC119"/>
      <c r="AD119"/>
      <c r="AE119"/>
      <c r="AF119"/>
      <c r="AG119"/>
      <c r="AH119"/>
      <c r="AI119"/>
    </row>
    <row r="120" spans="1:35">
      <c r="A120" s="104"/>
      <c r="D120" s="133"/>
      <c r="O120"/>
    </row>
    <row r="121" spans="1:35">
      <c r="A121" s="177"/>
      <c r="D121" s="133"/>
      <c r="E121" s="48"/>
    </row>
    <row r="122" spans="1:35">
      <c r="A122" s="177"/>
      <c r="D122" s="133"/>
      <c r="E122" s="48"/>
    </row>
    <row r="123" spans="1:35">
      <c r="A123" s="177"/>
      <c r="D123" s="133"/>
      <c r="E123" s="48"/>
    </row>
    <row r="124" spans="1:35">
      <c r="A124" s="177"/>
      <c r="D124" s="133"/>
      <c r="E124" s="48"/>
    </row>
    <row r="125" spans="1:35">
      <c r="A125" s="177"/>
      <c r="D125" s="133"/>
      <c r="E125" s="48"/>
    </row>
    <row r="126" spans="1:35">
      <c r="A126" s="177"/>
      <c r="D126" s="133"/>
      <c r="E126" s="48"/>
    </row>
    <row r="127" spans="1:35">
      <c r="A127" s="177"/>
      <c r="D127" s="133"/>
      <c r="E127" s="48"/>
    </row>
    <row r="128" spans="1:35">
      <c r="A128" s="177"/>
      <c r="D128" s="133"/>
      <c r="E128" s="48"/>
    </row>
    <row r="129" spans="1:5">
      <c r="A129" s="177"/>
      <c r="D129" s="133"/>
      <c r="E129" s="48"/>
    </row>
    <row r="130" spans="1:5">
      <c r="A130" s="177"/>
      <c r="D130" s="133"/>
      <c r="E130" s="48"/>
    </row>
    <row r="131" spans="1:5">
      <c r="A131" s="177"/>
      <c r="D131" s="133"/>
      <c r="E131" s="48"/>
    </row>
    <row r="132" spans="1:5">
      <c r="A132" s="177"/>
      <c r="D132" s="133"/>
      <c r="E132" s="48"/>
    </row>
    <row r="133" spans="1:5">
      <c r="A133" s="177"/>
      <c r="D133" s="133"/>
      <c r="E133" s="48"/>
    </row>
    <row r="134" spans="1:5">
      <c r="A134" s="177"/>
      <c r="D134" s="133"/>
      <c r="E134" s="48"/>
    </row>
    <row r="135" spans="1:5">
      <c r="A135" s="177"/>
      <c r="D135" s="133"/>
      <c r="E135" s="48"/>
    </row>
    <row r="136" spans="1:5">
      <c r="D136" s="133"/>
      <c r="E136" s="48"/>
    </row>
    <row r="137" spans="1:5">
      <c r="D137" s="133"/>
      <c r="E137" s="48"/>
    </row>
    <row r="138" spans="1:5">
      <c r="D138" s="133"/>
      <c r="E138" s="48"/>
    </row>
    <row r="139" spans="1:5">
      <c r="E139" s="48"/>
    </row>
    <row r="140" spans="1:5">
      <c r="E140" s="48"/>
    </row>
    <row r="141" spans="1:5">
      <c r="A141" s="178"/>
      <c r="E141" s="48"/>
    </row>
    <row r="142" spans="1:5">
      <c r="A142" s="178"/>
      <c r="E142" s="48"/>
    </row>
    <row r="143" spans="1:5">
      <c r="E143" s="48"/>
    </row>
    <row r="144" spans="1:5">
      <c r="E144" s="48"/>
    </row>
    <row r="151" spans="1:15" s="56" customFormat="1">
      <c r="A151" s="139"/>
      <c r="B151" s="48"/>
      <c r="C151" s="48"/>
      <c r="D151" s="48"/>
      <c r="E151" s="23"/>
      <c r="F151" s="133"/>
      <c r="G151" s="48"/>
      <c r="H151" s="48"/>
      <c r="I151" s="48"/>
      <c r="J151" s="48"/>
      <c r="K151" s="48"/>
      <c r="O151" s="48"/>
    </row>
    <row r="152" spans="1:15" s="56" customFormat="1">
      <c r="A152" s="139"/>
      <c r="B152" s="48"/>
      <c r="C152" s="48"/>
      <c r="D152" s="48"/>
      <c r="E152" s="23"/>
      <c r="F152" s="133"/>
      <c r="G152" s="48"/>
      <c r="H152" s="48"/>
      <c r="I152" s="48"/>
      <c r="J152" s="48"/>
      <c r="K152" s="48"/>
    </row>
    <row r="153" spans="1:15" s="56" customFormat="1">
      <c r="A153" s="139"/>
      <c r="B153" s="48"/>
      <c r="C153" s="48"/>
      <c r="D153" s="48"/>
      <c r="E153" s="23"/>
      <c r="F153" s="133"/>
      <c r="G153" s="48"/>
      <c r="H153" s="48"/>
      <c r="I153" s="48"/>
      <c r="J153" s="48"/>
      <c r="K153" s="48"/>
    </row>
    <row r="154" spans="1:15" s="56" customFormat="1">
      <c r="A154" s="139"/>
      <c r="B154" s="48"/>
      <c r="C154" s="48"/>
      <c r="D154" s="48"/>
      <c r="E154" s="23"/>
      <c r="F154" s="133"/>
      <c r="G154" s="48"/>
      <c r="H154" s="48"/>
      <c r="I154" s="48"/>
      <c r="J154" s="48"/>
      <c r="K154" s="48"/>
    </row>
    <row r="155" spans="1:15" s="56" customFormat="1">
      <c r="A155" s="139"/>
      <c r="B155" s="48"/>
      <c r="C155" s="48"/>
      <c r="D155" s="48"/>
      <c r="E155" s="23"/>
      <c r="F155" s="133"/>
      <c r="G155" s="48"/>
      <c r="H155" s="48"/>
      <c r="I155" s="48"/>
      <c r="J155" s="48"/>
      <c r="K155" s="48"/>
    </row>
    <row r="156" spans="1:15" s="57" customFormat="1">
      <c r="A156" s="139"/>
      <c r="B156" s="48"/>
      <c r="C156" s="48"/>
      <c r="D156" s="48"/>
      <c r="E156" s="23"/>
      <c r="F156" s="133"/>
      <c r="G156" s="48"/>
      <c r="H156" s="48"/>
      <c r="I156" s="48"/>
      <c r="J156" s="48"/>
      <c r="K156" s="48"/>
      <c r="O156" s="56"/>
    </row>
    <row r="157" spans="1:15" s="57" customFormat="1">
      <c r="A157" s="139"/>
      <c r="B157" s="48"/>
      <c r="C157" s="48"/>
      <c r="D157" s="48"/>
      <c r="E157" s="23"/>
      <c r="F157" s="133"/>
      <c r="G157" s="48"/>
      <c r="H157" s="48"/>
      <c r="I157" s="48"/>
      <c r="J157" s="48"/>
      <c r="K157" s="48"/>
    </row>
    <row r="158" spans="1:15" s="67" customFormat="1" ht="29.4" customHeight="1">
      <c r="A158" s="139"/>
      <c r="B158" s="48"/>
      <c r="C158" s="48"/>
      <c r="D158" s="48"/>
      <c r="E158" s="23"/>
      <c r="F158" s="133"/>
      <c r="G158" s="48"/>
      <c r="H158" s="48"/>
      <c r="I158" s="48"/>
      <c r="J158" s="48"/>
      <c r="K158" s="48"/>
      <c r="O158" s="57"/>
    </row>
    <row r="159" spans="1:15" s="67" customFormat="1" ht="29.4" customHeight="1">
      <c r="A159" s="139"/>
      <c r="B159" s="48"/>
      <c r="C159" s="48"/>
      <c r="D159" s="48"/>
      <c r="E159" s="23"/>
      <c r="F159" s="133"/>
      <c r="G159" s="48"/>
      <c r="H159" s="48"/>
      <c r="I159" s="48"/>
      <c r="J159" s="48"/>
      <c r="K159" s="48"/>
    </row>
    <row r="160" spans="1:15" s="67" customFormat="1" ht="29.4" customHeight="1">
      <c r="A160" s="139"/>
      <c r="B160" s="48"/>
      <c r="C160" s="48"/>
      <c r="D160" s="48"/>
      <c r="E160" s="23"/>
      <c r="F160" s="133"/>
      <c r="G160" s="48"/>
      <c r="H160" s="48"/>
      <c r="I160" s="48"/>
      <c r="J160" s="48"/>
      <c r="K160" s="48"/>
    </row>
    <row r="161" spans="1:15">
      <c r="O161" s="67"/>
    </row>
    <row r="162" spans="1:15" s="34" customFormat="1">
      <c r="A162" s="139"/>
      <c r="B162" s="48"/>
      <c r="C162" s="48"/>
      <c r="D162" s="48"/>
      <c r="E162" s="23"/>
      <c r="F162" s="133"/>
      <c r="G162" s="48"/>
      <c r="H162" s="48"/>
      <c r="I162" s="48"/>
      <c r="J162" s="48"/>
      <c r="K162" s="48"/>
      <c r="O162" s="48"/>
    </row>
    <row r="163" spans="1:15" s="34" customFormat="1">
      <c r="A163" s="139"/>
      <c r="B163" s="48"/>
      <c r="C163" s="48"/>
      <c r="D163" s="48"/>
      <c r="E163" s="23"/>
      <c r="F163" s="133"/>
      <c r="G163" s="48"/>
      <c r="H163" s="48"/>
      <c r="I163" s="48"/>
      <c r="J163" s="48"/>
      <c r="K163" s="48"/>
    </row>
    <row r="164" spans="1:15" s="34" customFormat="1">
      <c r="A164" s="139"/>
      <c r="B164" s="48"/>
      <c r="C164" s="48"/>
      <c r="D164" s="48"/>
      <c r="E164" s="23"/>
      <c r="F164" s="133"/>
      <c r="G164" s="48"/>
      <c r="H164" s="48"/>
      <c r="I164" s="48"/>
      <c r="J164" s="48"/>
      <c r="K164" s="48"/>
    </row>
    <row r="165" spans="1:15">
      <c r="O165" s="34"/>
    </row>
  </sheetData>
  <protectedRanges>
    <protectedRange sqref="J41" name="Range1_3_3_1_2_1"/>
    <protectedRange sqref="J42 J65" name="Range1_4_1_1_1_2_1_2_1_1"/>
    <protectedRange sqref="J53" name="Range1_4_1_1_1_2_1_2_1"/>
    <protectedRange sqref="J55" name="Range1_4_1_1_1_2_1_2_1_2"/>
  </protectedRanges>
  <mergeCells count="5">
    <mergeCell ref="A1:B1"/>
    <mergeCell ref="A2:B2"/>
    <mergeCell ref="A3:J3"/>
    <mergeCell ref="A4:I4"/>
    <mergeCell ref="A5:K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
  <sheetViews>
    <sheetView topLeftCell="A48" workbookViewId="0">
      <selection activeCell="B18" sqref="B18"/>
    </sheetView>
  </sheetViews>
  <sheetFormatPr defaultRowHeight="13.2"/>
  <cols>
    <col min="1" max="1" width="3.5546875" customWidth="1"/>
    <col min="2" max="2" width="41.21875" customWidth="1"/>
    <col min="6" max="6" width="11.88671875" customWidth="1"/>
    <col min="7" max="7" width="48.33203125" customWidth="1"/>
  </cols>
  <sheetData>
    <row r="1" spans="1:8" s="48" customFormat="1" ht="13.8"/>
    <row r="2" spans="1:8" s="113" customFormat="1" ht="31.5" customHeight="1"/>
    <row r="3" spans="1:8" s="113" customFormat="1" ht="15" customHeight="1"/>
    <row r="4" spans="1:8" s="113" customFormat="1" ht="15" customHeight="1"/>
    <row r="5" spans="1:8" s="113" customFormat="1" ht="15" customHeight="1"/>
    <row r="6" spans="1:8" s="113" customFormat="1" ht="15" customHeight="1"/>
    <row r="7" spans="1:8" s="113" customFormat="1" ht="15" customHeight="1"/>
    <row r="8" spans="1:8" s="55" customFormat="1" ht="13.8">
      <c r="A8"/>
      <c r="B8"/>
      <c r="C8"/>
      <c r="D8"/>
      <c r="E8"/>
      <c r="F8"/>
      <c r="G8"/>
      <c r="H8"/>
    </row>
    <row r="9" spans="1:8" s="55" customFormat="1" ht="13.8">
      <c r="A9"/>
      <c r="B9"/>
      <c r="C9"/>
      <c r="D9"/>
      <c r="E9"/>
      <c r="F9"/>
      <c r="G9"/>
      <c r="H9"/>
    </row>
    <row r="10" spans="1:8" s="113" customFormat="1" ht="15" customHeight="1"/>
    <row r="11" spans="1:8" s="113" customFormat="1" ht="13.8"/>
    <row r="12" spans="1:8" s="113" customFormat="1" ht="13.8"/>
    <row r="13" spans="1:8" s="48" customFormat="1" ht="13.8"/>
    <row r="14" spans="1:8" s="48" customFormat="1" ht="18" customHeight="1"/>
    <row r="15" spans="1:8" s="48" customFormat="1" ht="13.8"/>
    <row r="16" spans="1:8" s="48" customFormat="1" ht="13.8"/>
    <row r="17" s="48" customFormat="1" ht="13.8"/>
    <row r="18" s="48" customFormat="1" ht="13.8"/>
    <row r="19" s="48" customFormat="1" ht="13.8"/>
    <row r="20" s="48" customFormat="1" ht="13.8"/>
    <row r="21" s="48" customFormat="1" ht="13.8"/>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4</vt:i4>
      </vt:variant>
    </vt:vector>
  </HeadingPairs>
  <TitlesOfParts>
    <vt:vector size="4" baseType="lpstr">
      <vt:lpstr>Додаток 2</vt:lpstr>
      <vt:lpstr>Основні положеня</vt:lpstr>
      <vt:lpstr>Лист1</vt: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Horidko Kostiantyn</cp:lastModifiedBy>
  <cp:lastPrinted>2022-11-07T08:53:10Z</cp:lastPrinted>
  <dcterms:created xsi:type="dcterms:W3CDTF">1996-10-08T23:32:00Z</dcterms:created>
  <dcterms:modified xsi:type="dcterms:W3CDTF">2026-09-01T15:38:48Z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1049-11.2.0.9169</vt:lpwstr>
  </property>
</Properties>
</file>