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орівняння" sheetId="1" r:id="rId4"/>
  </sheets>
  <definedNames/>
  <calcPr/>
  <extLst>
    <ext uri="GoogleSheetsCustomDataVersion2">
      <go:sheetsCustomData xmlns:go="http://customooxmlschemas.google.com/" r:id="rId5" roundtripDataChecksum="0+ue8Ng191+oJNYrL8PgWFTdVFES1YNKeciR7v+RSO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7">
      <text>
        <t xml:space="preserve">======
ID#AAACIpE6W_E
Unknown Author    (2026-10-14 07:37:38)
Немає аналога: у нас ціна за м², у halfee за м.п.</t>
      </text>
    </comment>
    <comment authorId="0" ref="B25">
      <text>
        <t xml:space="preserve">======
ID#AAACIpE6W-g
Unknown Author    (2026-10-14 07:37:38)
Наша ціна вища на 201% — у 3 рази. Аналог: «Облицювання кухонного фартуха»; перевірити обсяг робіт.</t>
      </text>
    </comment>
    <comment authorId="0" ref="B24">
      <text>
        <t xml:space="preserve">======
ID#AAACIpE6W-U
Unknown Author    (2026-10-14 07:37:38)
Немає аналога: у нас ціни за м², у halfee за м.п.</t>
      </text>
    </comment>
    <comment authorId="0" ref="B23">
      <text>
        <t xml:space="preserve">======
ID#AAACIpE6W-Q
Unknown Author    (2026-10-14 07:37:38)
Немає аналога — у нашому прайсі входить у піддон 35 000 грн (поз. 89).</t>
      </text>
    </comment>
    <comment authorId="0" ref="B20">
      <text>
        <t xml:space="preserve">======
ID#AAACIpE6W-0
Unknown Author    (2026-10-14 07:37:38)
Наша ціна вища на 120% — понад 2 рази, і це найбільший обсяг серед затирок.</t>
      </text>
    </comment>
    <comment authorId="0" ref="B19">
      <text>
        <t xml:space="preserve">======
ID#AAACIpE6W_I
Unknown Author    (2026-10-14 07:37:38)
Наша ціна вища на 120% — понад 2 рази.</t>
      </text>
    </comment>
    <comment authorId="0" ref="B18">
      <text>
        <t xml:space="preserve">======
ID#AAACIpE6W-s
Unknown Author    (2026-10-14 07:37:38)
НАША ЦІНА НИЖЧА (−19%). У halfee «дві сторони», у нашому прайсі кількість сторін не вказана.</t>
      </text>
    </comment>
    <comment authorId="0" ref="B14">
      <text>
        <t xml:space="preserve">======
ID#AAACIpE6W-4
Unknown Author    (2026-10-14 07:37:38)
Припущення: взято верхню межу (200). Для отворів до 45 мм наша ціна 150 грн.</t>
      </text>
    </comment>
    <comment authorId="0" ref="B13">
      <text>
        <t xml:space="preserve">======
ID#AAACIpE6W-c
Unknown Author    (2026-10-14 07:37:38)
Немає аналога в прайсі. Додати позицію або віднести до чистового різу.</t>
      </text>
    </comment>
    <comment authorId="0" ref="B11">
      <text>
        <t xml:space="preserve">======
ID#AAACIpE6W-o
Unknown Author    (2026-10-14 07:37:38)
НАША ЦІНА НИЖЧА (−20%). Аналог приблизний: «Монтаж відкосів та коробів». Уточнити, що саме облицьовується.</t>
      </text>
    </comment>
    <comment authorId="0" ref="B10">
      <text>
        <t xml:space="preserve">======
ID#AAACIpE6W-w
Unknown Author    (2026-10-14 07:37:38)
Припущення: взято «кабанчик» (2 200). Якщо це дрібний формат до 450×450 — наша ціна 1 200 грн (+7%).</t>
      </text>
    </comment>
    <comment authorId="0" ref="B8">
      <text>
        <t xml:space="preserve">======
ID#AAACIpE6W-Y
Unknown Author    (2026-10-14 07:37:38)
НЕЗІСТАВНО: у нас 35 000 грн — повна реалізація трапу, у halfee лише формування (поз. 90 і 105 — окремо). Різниця +820% спотворює підсумок.</t>
      </text>
    </comment>
    <comment authorId="0" ref="B6">
      <text>
        <t xml:space="preserve">======
ID#AAACIpE6W-8
Unknown Author    (2026-10-14 07:37:38)
Припущення: взято акрилову 2 шари (250). Цементна двокомпонентна — 300 грн.</t>
      </text>
    </comment>
    <comment authorId="0" ref="B5">
      <text>
        <t xml:space="preserve">======
ID#AAACIpE6W-k
Unknown Author    (2026-10-14 07:37:38)
Наша ціна вища на 105% — понад 2 рази. Перевірити, чи відповідає позиція (у нас просте ґрунтування поверхні).</t>
      </text>
    </comment>
  </commentList>
  <extLst>
    <ext uri="GoogleSheetsCustomDataVersion2">
      <go:sheetsCustomData xmlns:go="http://customooxmlschemas.google.com/" r:id="rId1" roundtripDataSignature="AMtx7mirmLH7qgQR9gJ/6o30YOgR3fZVMA=="/>
    </ext>
  </extLst>
</comments>
</file>

<file path=xl/sharedStrings.xml><?xml version="1.0" encoding="utf-8"?>
<sst xmlns="http://schemas.openxmlformats.org/spreadsheetml/2006/main" count="60" uniqueCount="40">
  <si>
    <t>Плиточні роботи: halfee (ЖК Республіка) vs PLITTECK прайс 2026</t>
  </si>
  <si>
    <t>Жовтим виділено проблемні позиції (коментар у колонці K і в примітці до комірки). Різниця % = (наша − halfee) / halfee.</t>
  </si>
  <si>
    <t>№</t>
  </si>
  <si>
    <t>Вид робіт</t>
  </si>
  <si>
    <t>Од.</t>
  </si>
  <si>
    <t>Обсяг</t>
  </si>
  <si>
    <t>halfee, грн</t>
  </si>
  <si>
    <t>Наша пропозиція, грн</t>
  </si>
  <si>
    <t>Різниця, грн</t>
  </si>
  <si>
    <t>Різниця, %</t>
  </si>
  <si>
    <t>Сума halfee, грн</t>
  </si>
  <si>
    <t>Сума наша, грн</t>
  </si>
  <si>
    <t>Коментар</t>
  </si>
  <si>
    <t>Грунтування перед плиткою</t>
  </si>
  <si>
    <t>м²</t>
  </si>
  <si>
    <t>Гідроізоляція мастикою</t>
  </si>
  <si>
    <t>Гідроізоляційна стрічка</t>
  </si>
  <si>
    <t>м.п.</t>
  </si>
  <si>
    <t>Душовий піддон (формування/встановлення)</t>
  </si>
  <si>
    <t>шт</t>
  </si>
  <si>
    <t>Плитка 1200×600</t>
  </si>
  <si>
    <t>Плитка 100×20</t>
  </si>
  <si>
    <t>Плитка на лінійні елементи</t>
  </si>
  <si>
    <t>Полиці з плитки</t>
  </si>
  <si>
    <t>Вирізання при дверних проємах, зовнішніх кутах</t>
  </si>
  <si>
    <t>Отвори до 70 мм</t>
  </si>
  <si>
    <t>Отвори від 70 мм</t>
  </si>
  <si>
    <t>Чорновий різ</t>
  </si>
  <si>
    <t>Чистовий різ із шліфуванням</t>
  </si>
  <si>
    <t>Різ під 45° зі шліфуванням</t>
  </si>
  <si>
    <t>Формування кута 45° (епоксид)</t>
  </si>
  <si>
    <t>Затирка епоксидна 1200×600</t>
  </si>
  <si>
    <t>Затирка епоксидна 100×20</t>
  </si>
  <si>
    <t>Силіконовий шов у кутах</t>
  </si>
  <si>
    <t>Облицювання душового піддона в комплексі</t>
  </si>
  <si>
    <t>Грунтування + гідроізоляція основи (кухня)</t>
  </si>
  <si>
    <t>Плитка на кухонну робочу зону</t>
  </si>
  <si>
    <t>Отвори в плитці до 90 мм (кухня)</t>
  </si>
  <si>
    <t>Затирка епоксидна (кухня)</t>
  </si>
  <si>
    <t>РАЗОМ по зіставних позиціях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</si>
</sst>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+0%;\-0%;0%"/>
  </numFmts>
  <fonts count="4">
    <font>
      <sz val="11.0"/>
      <color theme="1"/>
      <name val="Calibri"/>
      <scheme val="minor"/>
    </font>
    <font>
      <b/>
      <sz val="13.0"/>
      <color theme="1"/>
      <name val="Arial"/>
    </font>
    <font>
      <sz val="10.0"/>
      <color theme="1"/>
      <name val="Arial"/>
    </font>
    <font>
      <b/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</fills>
  <borders count="2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shrinkToFit="0" vertical="top" wrapText="1"/>
    </xf>
    <xf borderId="1" fillId="4" fontId="2" numFmtId="4" xfId="0" applyAlignment="1" applyBorder="1" applyFill="1" applyFont="1" applyNumberFormat="1">
      <alignment shrinkToFit="0" vertical="top" wrapText="1"/>
    </xf>
    <xf borderId="1" fillId="5" fontId="2" numFmtId="4" xfId="0" applyAlignment="1" applyBorder="1" applyFill="1" applyFont="1" applyNumberFormat="1">
      <alignment shrinkToFit="0" vertical="top" wrapText="1"/>
    </xf>
    <xf borderId="1" fillId="3" fontId="2" numFmtId="4" xfId="0" applyAlignment="1" applyBorder="1" applyFill="1" applyFont="1" applyNumberFormat="1">
      <alignment shrinkToFit="0" vertical="top" wrapText="1"/>
    </xf>
    <xf borderId="1" fillId="3" fontId="2" numFmtId="164" xfId="0" applyAlignment="1" applyBorder="1" applyFill="1" applyFont="1" applyNumberFormat="1">
      <alignment shrinkToFit="0" vertical="top" wrapText="1"/>
    </xf>
    <xf borderId="1" fillId="3" fontId="2" numFmtId="0" xfId="0" applyAlignment="1" applyBorder="1" applyFill="1" applyFont="1">
      <alignment readingOrder="0" shrinkToFit="0" vertical="top" wrapText="1"/>
    </xf>
    <xf borderId="1" fillId="5" fontId="2" numFmtId="4" xfId="0" applyAlignment="1" applyBorder="1" applyFill="1" applyFont="1" applyNumberFormat="1">
      <alignment readingOrder="0" shrinkToFit="0" vertical="top" wrapText="1"/>
    </xf>
    <xf borderId="1" fillId="0" fontId="3" numFmtId="0" xfId="0" applyAlignment="1" applyBorder="1" applyFont="1">
      <alignment shrinkToFit="0" vertical="bottom" wrapText="0"/>
    </xf>
    <xf borderId="1" fillId="0" fontId="3" numFmtId="4" xfId="0" applyAlignment="1" applyBorder="1" applyFont="1" applyNumberFormat="1">
      <alignment shrinkToFit="0" vertical="bottom" wrapText="0"/>
    </xf>
    <xf borderId="1" fillId="0" fontId="3" numFmtId="16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5.0"/>
    <col customWidth="1" min="2" max="2" width="44.0"/>
    <col customWidth="1" min="3" max="3" width="7.0"/>
    <col customWidth="1" min="4" max="4" width="9.0"/>
    <col customWidth="1" min="5" max="5" width="13.0"/>
    <col customWidth="1" min="6" max="6" width="16.0"/>
    <col customWidth="1" min="7" max="7" width="13.0"/>
    <col customWidth="1" min="8" max="8" width="11.0"/>
    <col customWidth="1" min="9" max="10" width="15.0"/>
    <col customWidth="1" min="11" max="11" width="70.0"/>
    <col customWidth="1" min="12" max="26" width="8.71"/>
  </cols>
  <sheetData>
    <row r="1">
      <c r="A1" s="1" t="s">
        <v>0</v>
      </c>
    </row>
    <row r="2">
      <c r="A2" s="2" t="s">
        <v>1</v>
      </c>
    </row>
    <row r="4" ht="31.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>
      <c r="A5" s="4">
        <v>86.0</v>
      </c>
      <c r="B5" s="4" t="s">
        <v>13</v>
      </c>
      <c r="C5" s="4" t="s">
        <v>14</v>
      </c>
      <c r="D5" s="4">
        <v>23.1</v>
      </c>
      <c r="E5" s="5">
        <v>29.25</v>
      </c>
      <c r="F5" s="6">
        <v>60.0</v>
      </c>
      <c r="G5" s="7">
        <f t="shared" ref="G5:G27" si="1">F5-E5</f>
        <v>30.75</v>
      </c>
      <c r="H5" s="8">
        <f t="shared" ref="H5:H27" si="2">G5/E5</f>
        <v>1.051282051</v>
      </c>
      <c r="I5" s="7">
        <f t="shared" ref="I5:I27" si="3">D5*E5</f>
        <v>675.675</v>
      </c>
      <c r="J5" s="6">
        <f t="shared" ref="J5:J27" si="4">D5*F5</f>
        <v>1386</v>
      </c>
      <c r="K5" s="4"/>
    </row>
    <row r="6">
      <c r="A6" s="4">
        <v>87.0</v>
      </c>
      <c r="B6" s="4" t="s">
        <v>15</v>
      </c>
      <c r="C6" s="4" t="s">
        <v>14</v>
      </c>
      <c r="D6" s="4">
        <v>23.1</v>
      </c>
      <c r="E6" s="5">
        <v>152.1</v>
      </c>
      <c r="F6" s="6">
        <v>250.0</v>
      </c>
      <c r="G6" s="7">
        <f t="shared" si="1"/>
        <v>97.9</v>
      </c>
      <c r="H6" s="8">
        <f t="shared" si="2"/>
        <v>0.6436554898</v>
      </c>
      <c r="I6" s="7">
        <f t="shared" si="3"/>
        <v>3513.51</v>
      </c>
      <c r="J6" s="6">
        <f t="shared" si="4"/>
        <v>5775</v>
      </c>
      <c r="K6" s="4"/>
    </row>
    <row r="7">
      <c r="A7" s="4">
        <v>88.0</v>
      </c>
      <c r="B7" s="4" t="s">
        <v>16</v>
      </c>
      <c r="C7" s="4" t="s">
        <v>17</v>
      </c>
      <c r="D7" s="4">
        <v>26.0</v>
      </c>
      <c r="E7" s="5">
        <v>105.3</v>
      </c>
      <c r="F7" s="6">
        <v>180.0</v>
      </c>
      <c r="G7" s="7">
        <f t="shared" si="1"/>
        <v>74.7</v>
      </c>
      <c r="H7" s="8">
        <f t="shared" si="2"/>
        <v>0.7094017094</v>
      </c>
      <c r="I7" s="7">
        <f t="shared" si="3"/>
        <v>2737.8</v>
      </c>
      <c r="J7" s="6">
        <f t="shared" si="4"/>
        <v>4680</v>
      </c>
      <c r="K7" s="4"/>
    </row>
    <row r="8">
      <c r="A8" s="4">
        <v>89.0</v>
      </c>
      <c r="B8" s="9" t="s">
        <v>18</v>
      </c>
      <c r="C8" s="4" t="s">
        <v>19</v>
      </c>
      <c r="D8" s="4">
        <v>1.0</v>
      </c>
      <c r="E8" s="5">
        <v>3802.5</v>
      </c>
      <c r="F8" s="6">
        <v>35000.0</v>
      </c>
      <c r="G8" s="7">
        <f t="shared" si="1"/>
        <v>31197.5</v>
      </c>
      <c r="H8" s="8">
        <f t="shared" si="2"/>
        <v>8.204470743</v>
      </c>
      <c r="I8" s="7">
        <f t="shared" si="3"/>
        <v>3802.5</v>
      </c>
      <c r="J8" s="6">
        <f t="shared" si="4"/>
        <v>35000</v>
      </c>
      <c r="K8" s="4"/>
    </row>
    <row r="9">
      <c r="A9" s="4">
        <v>91.0</v>
      </c>
      <c r="B9" s="4" t="s">
        <v>20</v>
      </c>
      <c r="C9" s="4" t="s">
        <v>14</v>
      </c>
      <c r="D9" s="4">
        <v>17.4</v>
      </c>
      <c r="E9" s="5">
        <v>877.5</v>
      </c>
      <c r="F9" s="6">
        <v>1400.0</v>
      </c>
      <c r="G9" s="7">
        <f t="shared" si="1"/>
        <v>522.5</v>
      </c>
      <c r="H9" s="8">
        <f t="shared" si="2"/>
        <v>0.5954415954</v>
      </c>
      <c r="I9" s="7">
        <f t="shared" si="3"/>
        <v>15268.5</v>
      </c>
      <c r="J9" s="6">
        <f t="shared" si="4"/>
        <v>24360</v>
      </c>
      <c r="K9" s="4"/>
    </row>
    <row r="10">
      <c r="A10" s="4">
        <v>92.0</v>
      </c>
      <c r="B10" s="4" t="s">
        <v>21</v>
      </c>
      <c r="C10" s="4" t="s">
        <v>14</v>
      </c>
      <c r="D10" s="4">
        <v>5.7</v>
      </c>
      <c r="E10" s="5">
        <v>1287.0</v>
      </c>
      <c r="F10" s="6">
        <v>2200.0</v>
      </c>
      <c r="G10" s="7">
        <f t="shared" si="1"/>
        <v>913</v>
      </c>
      <c r="H10" s="8">
        <f t="shared" si="2"/>
        <v>0.7094017094</v>
      </c>
      <c r="I10" s="7">
        <f t="shared" si="3"/>
        <v>7335.9</v>
      </c>
      <c r="J10" s="6">
        <f t="shared" si="4"/>
        <v>12540</v>
      </c>
      <c r="K10" s="4"/>
    </row>
    <row r="11">
      <c r="A11" s="4">
        <v>93.0</v>
      </c>
      <c r="B11" s="4" t="s">
        <v>22</v>
      </c>
      <c r="C11" s="4" t="s">
        <v>17</v>
      </c>
      <c r="D11" s="4">
        <v>9.6</v>
      </c>
      <c r="E11" s="5">
        <v>877.5</v>
      </c>
      <c r="F11" s="6">
        <v>700.0</v>
      </c>
      <c r="G11" s="7">
        <f t="shared" si="1"/>
        <v>-177.5</v>
      </c>
      <c r="H11" s="8">
        <f t="shared" si="2"/>
        <v>-0.2022792023</v>
      </c>
      <c r="I11" s="7">
        <f t="shared" si="3"/>
        <v>8424</v>
      </c>
      <c r="J11" s="6">
        <f t="shared" si="4"/>
        <v>6720</v>
      </c>
      <c r="K11" s="4"/>
    </row>
    <row r="12">
      <c r="A12" s="4">
        <v>94.0</v>
      </c>
      <c r="B12" s="4" t="s">
        <v>23</v>
      </c>
      <c r="C12" s="4" t="s">
        <v>19</v>
      </c>
      <c r="D12" s="4">
        <v>2.0</v>
      </c>
      <c r="E12" s="5">
        <v>2047.5</v>
      </c>
      <c r="F12" s="6">
        <v>3500.0</v>
      </c>
      <c r="G12" s="7">
        <f t="shared" si="1"/>
        <v>1452.5</v>
      </c>
      <c r="H12" s="8">
        <f t="shared" si="2"/>
        <v>0.7094017094</v>
      </c>
      <c r="I12" s="7">
        <f t="shared" si="3"/>
        <v>4095</v>
      </c>
      <c r="J12" s="6">
        <f t="shared" si="4"/>
        <v>7000</v>
      </c>
      <c r="K12" s="4"/>
    </row>
    <row r="13">
      <c r="A13" s="4">
        <v>95.0</v>
      </c>
      <c r="B13" s="4" t="s">
        <v>24</v>
      </c>
      <c r="C13" s="4" t="s">
        <v>19</v>
      </c>
      <c r="D13" s="4">
        <v>2.0</v>
      </c>
      <c r="E13" s="5">
        <v>163.8</v>
      </c>
      <c r="F13" s="10">
        <v>250.0</v>
      </c>
      <c r="G13" s="7">
        <f t="shared" si="1"/>
        <v>86.2</v>
      </c>
      <c r="H13" s="8">
        <f t="shared" si="2"/>
        <v>0.5262515263</v>
      </c>
      <c r="I13" s="7">
        <f t="shared" si="3"/>
        <v>327.6</v>
      </c>
      <c r="J13" s="6">
        <f t="shared" si="4"/>
        <v>500</v>
      </c>
      <c r="K13" s="4"/>
    </row>
    <row r="14">
      <c r="A14" s="4">
        <v>96.0</v>
      </c>
      <c r="B14" s="4" t="s">
        <v>25</v>
      </c>
      <c r="C14" s="4" t="s">
        <v>19</v>
      </c>
      <c r="D14" s="4">
        <v>17.0</v>
      </c>
      <c r="E14" s="5">
        <v>163.8</v>
      </c>
      <c r="F14" s="6">
        <v>200.0</v>
      </c>
      <c r="G14" s="7">
        <f t="shared" si="1"/>
        <v>36.2</v>
      </c>
      <c r="H14" s="8">
        <f t="shared" si="2"/>
        <v>0.221001221</v>
      </c>
      <c r="I14" s="7">
        <f t="shared" si="3"/>
        <v>2784.6</v>
      </c>
      <c r="J14" s="6">
        <f t="shared" si="4"/>
        <v>3400</v>
      </c>
      <c r="K14" s="4"/>
    </row>
    <row r="15">
      <c r="A15" s="4">
        <v>97.0</v>
      </c>
      <c r="B15" s="4" t="s">
        <v>26</v>
      </c>
      <c r="C15" s="4" t="s">
        <v>19</v>
      </c>
      <c r="D15" s="4">
        <v>3.0</v>
      </c>
      <c r="E15" s="5">
        <v>204.75</v>
      </c>
      <c r="F15" s="6">
        <v>250.0</v>
      </c>
      <c r="G15" s="7">
        <f t="shared" si="1"/>
        <v>45.25</v>
      </c>
      <c r="H15" s="8">
        <f t="shared" si="2"/>
        <v>0.221001221</v>
      </c>
      <c r="I15" s="7">
        <f t="shared" si="3"/>
        <v>614.25</v>
      </c>
      <c r="J15" s="6">
        <f t="shared" si="4"/>
        <v>750</v>
      </c>
      <c r="K15" s="4"/>
    </row>
    <row r="16">
      <c r="A16" s="4">
        <v>98.0</v>
      </c>
      <c r="B16" s="4" t="s">
        <v>27</v>
      </c>
      <c r="C16" s="4" t="s">
        <v>17</v>
      </c>
      <c r="D16" s="4">
        <v>9.5</v>
      </c>
      <c r="E16" s="5">
        <v>146.25</v>
      </c>
      <c r="F16" s="6">
        <v>150.0</v>
      </c>
      <c r="G16" s="7">
        <f t="shared" si="1"/>
        <v>3.75</v>
      </c>
      <c r="H16" s="8">
        <f t="shared" si="2"/>
        <v>0.02564102564</v>
      </c>
      <c r="I16" s="7">
        <f t="shared" si="3"/>
        <v>1389.375</v>
      </c>
      <c r="J16" s="6">
        <f t="shared" si="4"/>
        <v>1425</v>
      </c>
      <c r="K16" s="4"/>
    </row>
    <row r="17">
      <c r="A17" s="4">
        <v>99.0</v>
      </c>
      <c r="B17" s="4" t="s">
        <v>28</v>
      </c>
      <c r="C17" s="4" t="s">
        <v>17</v>
      </c>
      <c r="D17" s="4">
        <v>16.0</v>
      </c>
      <c r="E17" s="5">
        <v>175.5</v>
      </c>
      <c r="F17" s="6">
        <v>250.0</v>
      </c>
      <c r="G17" s="7">
        <f t="shared" si="1"/>
        <v>74.5</v>
      </c>
      <c r="H17" s="8">
        <f t="shared" si="2"/>
        <v>0.4245014245</v>
      </c>
      <c r="I17" s="7">
        <f t="shared" si="3"/>
        <v>2808</v>
      </c>
      <c r="J17" s="6">
        <f t="shared" si="4"/>
        <v>4000</v>
      </c>
      <c r="K17" s="4"/>
    </row>
    <row r="18">
      <c r="A18" s="4">
        <v>100.0</v>
      </c>
      <c r="B18" s="4" t="s">
        <v>29</v>
      </c>
      <c r="C18" s="4" t="s">
        <v>17</v>
      </c>
      <c r="D18" s="4">
        <v>8.5</v>
      </c>
      <c r="E18" s="5">
        <v>555.75</v>
      </c>
      <c r="F18" s="6">
        <v>450.0</v>
      </c>
      <c r="G18" s="7">
        <f t="shared" si="1"/>
        <v>-105.75</v>
      </c>
      <c r="H18" s="8">
        <f t="shared" si="2"/>
        <v>-0.1902834008</v>
      </c>
      <c r="I18" s="7">
        <f t="shared" si="3"/>
        <v>4723.875</v>
      </c>
      <c r="J18" s="6">
        <f t="shared" si="4"/>
        <v>3825</v>
      </c>
      <c r="K18" s="4"/>
    </row>
    <row r="19">
      <c r="A19" s="4">
        <v>101.0</v>
      </c>
      <c r="B19" s="4" t="s">
        <v>30</v>
      </c>
      <c r="C19" s="4" t="s">
        <v>17</v>
      </c>
      <c r="D19" s="4">
        <v>8.5</v>
      </c>
      <c r="E19" s="5">
        <v>204.75</v>
      </c>
      <c r="F19" s="6">
        <v>450.0</v>
      </c>
      <c r="G19" s="7">
        <f t="shared" si="1"/>
        <v>245.25</v>
      </c>
      <c r="H19" s="8">
        <f t="shared" si="2"/>
        <v>1.197802198</v>
      </c>
      <c r="I19" s="7">
        <f t="shared" si="3"/>
        <v>1740.375</v>
      </c>
      <c r="J19" s="6">
        <f t="shared" si="4"/>
        <v>3825</v>
      </c>
      <c r="K19" s="4"/>
    </row>
    <row r="20" ht="15.75" customHeight="1">
      <c r="A20" s="4">
        <v>102.0</v>
      </c>
      <c r="B20" s="4" t="s">
        <v>31</v>
      </c>
      <c r="C20" s="4" t="s">
        <v>14</v>
      </c>
      <c r="D20" s="4">
        <v>27.0</v>
      </c>
      <c r="E20" s="5">
        <v>204.75</v>
      </c>
      <c r="F20" s="6">
        <v>450.0</v>
      </c>
      <c r="G20" s="7">
        <f t="shared" si="1"/>
        <v>245.25</v>
      </c>
      <c r="H20" s="8">
        <f t="shared" si="2"/>
        <v>1.197802198</v>
      </c>
      <c r="I20" s="7">
        <f t="shared" si="3"/>
        <v>5528.25</v>
      </c>
      <c r="J20" s="6">
        <f t="shared" si="4"/>
        <v>12150</v>
      </c>
      <c r="K20" s="4"/>
    </row>
    <row r="21" ht="15.75" customHeight="1">
      <c r="A21" s="4">
        <v>103.0</v>
      </c>
      <c r="B21" s="4" t="s">
        <v>32</v>
      </c>
      <c r="C21" s="4" t="s">
        <v>14</v>
      </c>
      <c r="D21" s="4">
        <v>5.7</v>
      </c>
      <c r="E21" s="5">
        <v>292.5</v>
      </c>
      <c r="F21" s="6">
        <v>450.0</v>
      </c>
      <c r="G21" s="7">
        <f t="shared" si="1"/>
        <v>157.5</v>
      </c>
      <c r="H21" s="8">
        <f t="shared" si="2"/>
        <v>0.5384615385</v>
      </c>
      <c r="I21" s="7">
        <f t="shared" si="3"/>
        <v>1667.25</v>
      </c>
      <c r="J21" s="6">
        <f t="shared" si="4"/>
        <v>2565</v>
      </c>
      <c r="K21" s="4"/>
    </row>
    <row r="22" ht="15.75" customHeight="1">
      <c r="A22" s="4">
        <v>104.0</v>
      </c>
      <c r="B22" s="4" t="s">
        <v>33</v>
      </c>
      <c r="C22" s="4" t="s">
        <v>17</v>
      </c>
      <c r="D22" s="4">
        <v>21.0</v>
      </c>
      <c r="E22" s="5">
        <v>146.25</v>
      </c>
      <c r="F22" s="6">
        <v>200.0</v>
      </c>
      <c r="G22" s="7">
        <f t="shared" si="1"/>
        <v>53.75</v>
      </c>
      <c r="H22" s="8">
        <f t="shared" si="2"/>
        <v>0.3675213675</v>
      </c>
      <c r="I22" s="7">
        <f t="shared" si="3"/>
        <v>3071.25</v>
      </c>
      <c r="J22" s="6">
        <f t="shared" si="4"/>
        <v>4200</v>
      </c>
      <c r="K22" s="4"/>
    </row>
    <row r="23" ht="15.75" customHeight="1">
      <c r="A23" s="4">
        <v>105.0</v>
      </c>
      <c r="B23" s="4" t="s">
        <v>34</v>
      </c>
      <c r="C23" s="4" t="s">
        <v>19</v>
      </c>
      <c r="D23" s="4">
        <v>1.0</v>
      </c>
      <c r="E23" s="5">
        <v>7312.5</v>
      </c>
      <c r="F23" s="10">
        <v>35000.0</v>
      </c>
      <c r="G23" s="7">
        <f t="shared" si="1"/>
        <v>27687.5</v>
      </c>
      <c r="H23" s="8">
        <f t="shared" si="2"/>
        <v>3.786324786</v>
      </c>
      <c r="I23" s="7">
        <f t="shared" si="3"/>
        <v>7312.5</v>
      </c>
      <c r="J23" s="6">
        <f t="shared" si="4"/>
        <v>35000</v>
      </c>
      <c r="K23" s="4"/>
    </row>
    <row r="24" ht="15.75" customHeight="1">
      <c r="A24" s="4">
        <v>106.0</v>
      </c>
      <c r="B24" s="4" t="s">
        <v>35</v>
      </c>
      <c r="C24" s="4" t="s">
        <v>17</v>
      </c>
      <c r="D24" s="4">
        <v>3.1</v>
      </c>
      <c r="E24" s="5">
        <v>175.5</v>
      </c>
      <c r="F24" s="10">
        <v>250.0</v>
      </c>
      <c r="G24" s="7">
        <f t="shared" si="1"/>
        <v>74.5</v>
      </c>
      <c r="H24" s="8">
        <f t="shared" si="2"/>
        <v>0.4245014245</v>
      </c>
      <c r="I24" s="7">
        <f t="shared" si="3"/>
        <v>544.05</v>
      </c>
      <c r="J24" s="6">
        <f t="shared" si="4"/>
        <v>775</v>
      </c>
      <c r="K24" s="4"/>
    </row>
    <row r="25" ht="15.75" customHeight="1">
      <c r="A25" s="4">
        <v>107.0</v>
      </c>
      <c r="B25" s="4" t="s">
        <v>36</v>
      </c>
      <c r="C25" s="4" t="s">
        <v>17</v>
      </c>
      <c r="D25" s="4">
        <v>3.1</v>
      </c>
      <c r="E25" s="5">
        <v>731.25</v>
      </c>
      <c r="F25" s="6">
        <v>2200.0</v>
      </c>
      <c r="G25" s="7">
        <f t="shared" si="1"/>
        <v>1468.75</v>
      </c>
      <c r="H25" s="8">
        <f t="shared" si="2"/>
        <v>2.008547009</v>
      </c>
      <c r="I25" s="7">
        <f t="shared" si="3"/>
        <v>2266.875</v>
      </c>
      <c r="J25" s="6">
        <f t="shared" si="4"/>
        <v>6820</v>
      </c>
      <c r="K25" s="4"/>
    </row>
    <row r="26" ht="15.75" customHeight="1">
      <c r="A26" s="4">
        <v>108.0</v>
      </c>
      <c r="B26" s="4" t="s">
        <v>37</v>
      </c>
      <c r="C26" s="4" t="s">
        <v>19</v>
      </c>
      <c r="D26" s="4">
        <v>5.0</v>
      </c>
      <c r="E26" s="5">
        <v>163.8</v>
      </c>
      <c r="F26" s="6">
        <v>250.0</v>
      </c>
      <c r="G26" s="7">
        <f t="shared" si="1"/>
        <v>86.2</v>
      </c>
      <c r="H26" s="8">
        <f t="shared" si="2"/>
        <v>0.5262515263</v>
      </c>
      <c r="I26" s="7">
        <f t="shared" si="3"/>
        <v>819</v>
      </c>
      <c r="J26" s="6">
        <f t="shared" si="4"/>
        <v>1250</v>
      </c>
      <c r="K26" s="4"/>
    </row>
    <row r="27" ht="15.75" customHeight="1">
      <c r="A27" s="4">
        <v>109.0</v>
      </c>
      <c r="B27" s="4" t="s">
        <v>38</v>
      </c>
      <c r="C27" s="4" t="s">
        <v>17</v>
      </c>
      <c r="D27" s="4">
        <v>3.1</v>
      </c>
      <c r="E27" s="5">
        <v>204.75</v>
      </c>
      <c r="F27" s="10">
        <v>450.0</v>
      </c>
      <c r="G27" s="7">
        <f t="shared" si="1"/>
        <v>245.25</v>
      </c>
      <c r="H27" s="8">
        <f t="shared" si="2"/>
        <v>1.197802198</v>
      </c>
      <c r="I27" s="7">
        <f t="shared" si="3"/>
        <v>634.725</v>
      </c>
      <c r="J27" s="6">
        <f t="shared" si="4"/>
        <v>1395</v>
      </c>
      <c r="K27" s="4"/>
    </row>
    <row r="28" ht="15.75" customHeight="1">
      <c r="G28" s="7"/>
    </row>
    <row r="29" ht="15.75" customHeight="1">
      <c r="A29" s="11"/>
      <c r="B29" s="11" t="s">
        <v>39</v>
      </c>
      <c r="C29" s="11"/>
      <c r="D29" s="11"/>
      <c r="E29" s="11"/>
      <c r="F29" s="11"/>
      <c r="G29" s="12">
        <f>J29-I29</f>
        <v>97256.14</v>
      </c>
      <c r="H29" s="13">
        <f>G29/I29</f>
        <v>1.184824339</v>
      </c>
      <c r="I29" s="12">
        <f t="shared" ref="I29:J29" si="5">SUM(I5:I27)</f>
        <v>82084.86</v>
      </c>
      <c r="J29" s="12">
        <f t="shared" si="5"/>
        <v>179341</v>
      </c>
      <c r="K29" s="11"/>
    </row>
    <row r="30" ht="15.75" customHeight="1">
      <c r="A30" s="11"/>
      <c r="B30" s="11"/>
      <c r="C30" s="11"/>
      <c r="D30" s="11"/>
      <c r="E30" s="11"/>
      <c r="F30" s="11"/>
      <c r="G30" s="12"/>
      <c r="H30" s="13"/>
      <c r="I30" s="12"/>
      <c r="J30" s="12"/>
      <c r="K30" s="11"/>
    </row>
    <row r="31" ht="18.0" customHeight="1"/>
    <row r="32" ht="15.75" customHeight="1">
      <c r="A32" s="2"/>
    </row>
    <row r="33" ht="15.75" customHeight="1">
      <c r="A33" s="2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1.0" footer="0.0" header="0.0" left="0.75" right="0.75" top="1.0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2026-10-14T07:35:18Z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