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126"/>
  <workbookPr/>
  <mc:AlternateContent xmlns:mc="http://schemas.openxmlformats.org/markup-compatibility/2006">
    <mc:Choice Requires="x15">
      <x15ac:absPath xmlns:x15ac="http://schemas.microsoft.com/office/spreadsheetml/2010/11/ac" url="\\Ts-231p\Будівельний Відділ\Тесленко Олег\2026\МИКОЛАЇВ\Миколаївська обл Полігон\Собівартість\"/>
    </mc:Choice>
  </mc:AlternateContent>
  <xr:revisionPtr revIDLastSave="0" documentId="13_ncr:1_{4FF7CE24-2FCA-4D0B-AA2F-AA5CB530CB5D}" xr6:coauthVersionLast="40" xr6:coauthVersionMax="40" xr10:uidLastSave="{00000000-0000-0000-0000-000000000000}"/>
  <bookViews>
    <workbookView xWindow="0" yWindow="0" windowWidth="28800" windowHeight="8625" xr2:uid="{00000000-000D-0000-FFFF-FFFF00000000}"/>
  </bookViews>
  <sheets>
    <sheet name="КП" sheetId="2" r:id="rId1"/>
  </sheets>
  <definedNames>
    <definedName name="_xlnm._FilterDatabase" localSheetId="0" hidden="1">КП!$A$7:$K$58</definedName>
  </definedNames>
  <calcPr calcId="191029"/>
</workbook>
</file>

<file path=xl/calcChain.xml><?xml version="1.0" encoding="utf-8"?>
<calcChain xmlns="http://schemas.openxmlformats.org/spreadsheetml/2006/main">
  <c r="G58" i="2" l="1"/>
  <c r="G57" i="2" l="1"/>
  <c r="G10" i="2" l="1"/>
  <c r="G11" i="2"/>
  <c r="G13" i="2"/>
  <c r="G25" i="2"/>
  <c r="G28" i="2"/>
  <c r="G33" i="2"/>
  <c r="G35" i="2"/>
  <c r="G38" i="2"/>
  <c r="G40" i="2"/>
  <c r="G46" i="2"/>
  <c r="G49" i="2"/>
  <c r="G51" i="2"/>
  <c r="G53" i="2"/>
  <c r="G55" i="2"/>
  <c r="G9" i="2"/>
  <c r="E47" i="2"/>
  <c r="E44" i="2"/>
  <c r="E43" i="2"/>
  <c r="E42" i="2"/>
  <c r="E41" i="2"/>
  <c r="E39" i="2"/>
  <c r="E36" i="2"/>
  <c r="E34" i="2"/>
  <c r="E32" i="2"/>
  <c r="E31" i="2"/>
  <c r="E30" i="2"/>
  <c r="E29" i="2"/>
  <c r="E27" i="2"/>
  <c r="E26" i="2"/>
  <c r="E19" i="2"/>
  <c r="E18" i="2"/>
  <c r="E17" i="2"/>
  <c r="E16" i="2"/>
  <c r="E14" i="2"/>
</calcChain>
</file>

<file path=xl/sharedStrings.xml><?xml version="1.0" encoding="utf-8"?>
<sst xmlns="http://schemas.openxmlformats.org/spreadsheetml/2006/main" count="134" uniqueCount="67">
  <si>
    <t>Адреса: сщ. Полігон, вул. Нова, 26А</t>
  </si>
  <si>
    <t>Контактний телефон: 0506981861</t>
  </si>
  <si>
    <t>П.І.Б. власник Бабенко Тетяна Миколаївна</t>
  </si>
  <si>
    <t>№</t>
  </si>
  <si>
    <t>Об'єм робіт на один будинок</t>
  </si>
  <si>
    <t>Один.виміру</t>
  </si>
  <si>
    <t>Розділ 1. Демонтажні роботи</t>
  </si>
  <si>
    <t>Демонтаж існуючих сталевих, металопластикових та дерев'яних дверей (з демонтажом штукатурки з відкосів)</t>
  </si>
  <si>
    <t>шт</t>
  </si>
  <si>
    <t>Демонтаж санітарно-технічного приладдя (унітаз, ванна, умивальник, мийка, бойлер, змішувачі)</t>
  </si>
  <si>
    <t>Демонтаж пластикового оздоблення (стеля)</t>
  </si>
  <si>
    <t>м2</t>
  </si>
  <si>
    <t>Розділ 2. Вікна та двері</t>
  </si>
  <si>
    <t>Установлення міжкімнатних дверей з лиштвою (включаючи відновлення відкосів, врізання замків, ручок, петель)</t>
  </si>
  <si>
    <t>-</t>
  </si>
  <si>
    <t>Фарба фасадна</t>
  </si>
  <si>
    <t>кг</t>
  </si>
  <si>
    <t>Листи гіпсокартонні для перегородок, вологостійкі товщина 12 мм</t>
  </si>
  <si>
    <t>Ґрунтовка глибокого проникнення</t>
  </si>
  <si>
    <t>л</t>
  </si>
  <si>
    <t>Шпаклівка стартова</t>
  </si>
  <si>
    <t>Шпаклівка фінішна</t>
  </si>
  <si>
    <t>Клей для гіпсокартону</t>
  </si>
  <si>
    <t>Блок дверний дерев'яний, внутрішній, 2000х900 мм (з усім необхідним для його коректного встановлення та експлуатації)</t>
  </si>
  <si>
    <t>Кутик перфорований</t>
  </si>
  <si>
    <t>м</t>
  </si>
  <si>
    <t>Профіль ПВХ торцевий для гіпсокартону 12мм 2,5м</t>
  </si>
  <si>
    <t>Монтажна піна професійна універсальна всесезонна</t>
  </si>
  <si>
    <t>балон</t>
  </si>
  <si>
    <t>Розділ 3. Підлоги</t>
  </si>
  <si>
    <t>Горизонтальна та вертикальна гідроізоляція</t>
  </si>
  <si>
    <t>Гідроізоляційна суміш полімерцементна</t>
  </si>
  <si>
    <t>Стрічка гідроізоляційна  еластична для захисту кутів і швів</t>
  </si>
  <si>
    <t>Укладання плитки на підлогу на розчині із сухої клеючої суміші  з фугуванням</t>
  </si>
  <si>
    <t>Плитки керамічні для підлог, (включаючи хрестики або СВП)</t>
  </si>
  <si>
    <t>Затирка для швів</t>
  </si>
  <si>
    <t>Клей для керамічної плитки</t>
  </si>
  <si>
    <t>Укладання лінолеуму</t>
  </si>
  <si>
    <t>Лінолеум напівкомерційний</t>
  </si>
  <si>
    <t>Монтаж плінтуса пластикового ( з кріпленням)</t>
  </si>
  <si>
    <t>м-п</t>
  </si>
  <si>
    <t>Плінтус ПВХ 21х55х2500 мм. (в комплекті з фурнітурою та кріпленням)</t>
  </si>
  <si>
    <t>Розділ 4. Стіни</t>
  </si>
  <si>
    <t>Ручне штукатурення цементним розчином (включаючи приготування розчину)</t>
  </si>
  <si>
    <t>Суміш універсальна М-150 3 в 1 (Мурування, Штукатурка, Стяжка)</t>
  </si>
  <si>
    <t>Укладання плитки на стіни на розчині із сухої клеючої суміші</t>
  </si>
  <si>
    <t>Плитки керамічні для стін, (включаючи хрестики або СВП)</t>
  </si>
  <si>
    <t>Розділ 6. Стеля</t>
  </si>
  <si>
    <t>Монтаж натяжної стелі (враховуючи всі додаткові роботи)</t>
  </si>
  <si>
    <t>Плівка для натяжних стель (враховуючи всі додаткові матеріали), ПВХ, не менше 0,18мм, 180г/м2</t>
  </si>
  <si>
    <t>Розділ 7. Сантехнічні роботи</t>
  </si>
  <si>
    <t>Установлення ванни (включаючи монтаж змішувача, підключення до систем водопостачання та каналізації)</t>
  </si>
  <si>
    <t>Ванна металева (включно з екраном, змішувачем та усім необхідним для її коректного підключення та експлуатації)</t>
  </si>
  <si>
    <t>Установлення унітазу з безпосередньо приєднаним бачком (включаючи підключення до систем водопостачання та каналізації)</t>
  </si>
  <si>
    <t>Унітаз-компакт з сидінням поліпропілен та металевим кріпленням (включно з усім необхідним для його  коректного підключення та експлуатації)</t>
  </si>
  <si>
    <t>Установлення умивальника (включаючи монтаж змішувача, підключення до систем водопостачання та каналізації)</t>
  </si>
  <si>
    <t>Умивальник для ванної кімнати  (з п'єдесталом, змішувачем та усім необхідним для його коректного підключення та  експлуатації)</t>
  </si>
  <si>
    <t>Прокладання поліпропіленових труб водопостачання та опалення дiаметром до 32 мм</t>
  </si>
  <si>
    <t>Труби поліетиленові (включно з фітінгами та усім необхідним для коректного підключення та експлуатації)</t>
  </si>
  <si>
    <t>КП</t>
  </si>
  <si>
    <t>№ позиц. по прайсу</t>
  </si>
  <si>
    <t>Кількість</t>
  </si>
  <si>
    <t>Ціна, грн. з ПДВ</t>
  </si>
  <si>
    <t>Сума, грн з ПДВ</t>
  </si>
  <si>
    <t>РАЗОМ, грн.</t>
  </si>
  <si>
    <t>Розділ 6. Розвантажувальні та завантажувальні роботи вивезення сміття</t>
  </si>
  <si>
    <t>к-кт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</si>
</sst>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.00\ _₴"/>
  </numFmts>
  <fonts count="6"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 applyFont="1" applyAlignment="1"/>
    <xf numFmtId="0" fontId="1" fillId="0" borderId="0" xfId="0" applyFont="1"/>
    <xf numFmtId="2" fontId="1" fillId="0" borderId="0" xfId="0" applyNumberFormat="1" applyFont="1"/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2" fontId="2" fillId="0" borderId="1" xfId="0" applyNumberFormat="1" applyFont="1" applyBorder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2" fontId="2" fillId="0" borderId="0" xfId="0" applyNumberFormat="1" applyFont="1"/>
    <xf numFmtId="0" fontId="2" fillId="0" borderId="0" xfId="0" applyFont="1"/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2" fillId="0" borderId="2" xfId="0" applyFont="1" applyBorder="1"/>
    <xf numFmtId="0" fontId="0" fillId="0" borderId="3" xfId="0" applyFont="1" applyBorder="1" applyAlignment="1"/>
    <xf numFmtId="164" fontId="1" fillId="0" borderId="2" xfId="0" applyNumberFormat="1" applyFont="1" applyBorder="1" applyAlignment="1">
      <alignment horizontal="center" vertical="center"/>
    </xf>
    <xf numFmtId="164" fontId="0" fillId="0" borderId="3" xfId="0" applyNumberFormat="1" applyFont="1" applyBorder="1" applyAlignment="1"/>
    <xf numFmtId="164" fontId="2" fillId="0" borderId="2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/>
    <xf numFmtId="0" fontId="3" fillId="0" borderId="0" xfId="0" applyFont="1" applyAlignment="1"/>
    <xf numFmtId="164" fontId="1" fillId="2" borderId="2" xfId="0" applyNumberFormat="1" applyFont="1" applyFill="1" applyBorder="1" applyAlignment="1">
      <alignment horizontal="center" vertical="center"/>
    </xf>
    <xf numFmtId="164" fontId="0" fillId="2" borderId="3" xfId="0" applyNumberFormat="1" applyFont="1" applyFill="1" applyBorder="1" applyAlignment="1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  <xf numFmtId="164" fontId="4" fillId="2" borderId="2" xfId="0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997"/>
  <sheetViews>
    <sheetView tabSelected="1" topLeftCell="A55" zoomScaleNormal="100" workbookViewId="0">
      <selection activeCell="D73" sqref="D73"/>
    </sheetView>
  </sheetViews>
  <sheetFormatPr defaultColWidth="14.42578125" defaultRowHeight="15"/>
  <cols>
    <col min="1" max="1" width="4.85546875" customWidth="1"/>
    <col min="2" max="2" width="11.42578125" customWidth="1"/>
    <col min="3" max="3" width="58.85546875" customWidth="1"/>
    <col min="4" max="4" width="12.7109375" customWidth="1"/>
    <col min="5" max="5" width="13.5703125" customWidth="1"/>
    <col min="6" max="6" width="14.85546875" customWidth="1"/>
    <col min="7" max="7" width="15.85546875" customWidth="1"/>
    <col min="8" max="12" width="8.7109375" customWidth="1"/>
  </cols>
  <sheetData>
    <row r="1" spans="1:7" ht="14.25" customHeight="1">
      <c r="C1" s="1" t="s">
        <v>0</v>
      </c>
      <c r="D1" s="1"/>
      <c r="E1" s="2"/>
      <c r="F1" s="1"/>
      <c r="G1" s="1"/>
    </row>
    <row r="2" spans="1:7" ht="14.25" customHeight="1">
      <c r="C2" s="1" t="s">
        <v>1</v>
      </c>
      <c r="D2" s="1"/>
      <c r="E2" s="2"/>
      <c r="F2" s="1"/>
      <c r="G2" s="1"/>
    </row>
    <row r="3" spans="1:7" ht="14.25" customHeight="1">
      <c r="C3" s="1" t="s">
        <v>2</v>
      </c>
      <c r="D3" s="1"/>
      <c r="E3" s="2"/>
      <c r="F3" s="1"/>
      <c r="G3" s="1"/>
    </row>
    <row r="4" spans="1:7" ht="14.25" customHeight="1">
      <c r="C4" s="1"/>
      <c r="D4" s="1"/>
      <c r="E4" s="2"/>
      <c r="F4" s="1"/>
      <c r="G4" s="1"/>
    </row>
    <row r="5" spans="1:7" ht="14.25" customHeight="1">
      <c r="B5" s="19"/>
      <c r="C5" s="39" t="s">
        <v>59</v>
      </c>
      <c r="D5" s="1"/>
      <c r="E5" s="2"/>
      <c r="F5" s="1"/>
      <c r="G5" s="20"/>
    </row>
    <row r="6" spans="1:7" ht="26.45" customHeight="1">
      <c r="A6" s="3" t="s">
        <v>3</v>
      </c>
      <c r="B6" s="15" t="s">
        <v>60</v>
      </c>
      <c r="C6" s="3" t="s">
        <v>4</v>
      </c>
      <c r="D6" s="3" t="s">
        <v>5</v>
      </c>
      <c r="E6" s="4" t="s">
        <v>61</v>
      </c>
      <c r="F6" s="21" t="s">
        <v>62</v>
      </c>
      <c r="G6" s="22" t="s">
        <v>63</v>
      </c>
    </row>
    <row r="7" spans="1:7">
      <c r="A7" s="5">
        <v>1</v>
      </c>
      <c r="B7" s="3"/>
      <c r="C7" s="5">
        <v>2</v>
      </c>
      <c r="D7" s="5">
        <v>3</v>
      </c>
      <c r="E7" s="5">
        <v>4</v>
      </c>
      <c r="F7" s="23">
        <v>5</v>
      </c>
      <c r="G7" s="22">
        <v>6</v>
      </c>
    </row>
    <row r="8" spans="1:7">
      <c r="A8" s="6"/>
      <c r="B8" s="6"/>
      <c r="C8" s="5" t="s">
        <v>6</v>
      </c>
      <c r="D8" s="6"/>
      <c r="E8" s="7"/>
      <c r="F8" s="24"/>
      <c r="G8" s="25"/>
    </row>
    <row r="9" spans="1:7" ht="30">
      <c r="A9" s="3">
        <v>1</v>
      </c>
      <c r="B9" s="3">
        <v>14</v>
      </c>
      <c r="C9" s="8" t="s">
        <v>7</v>
      </c>
      <c r="D9" s="3" t="s">
        <v>8</v>
      </c>
      <c r="E9" s="4">
        <v>1</v>
      </c>
      <c r="F9" s="31">
        <v>700</v>
      </c>
      <c r="G9" s="32">
        <f>ROUND(F9*E9,2)</f>
        <v>700</v>
      </c>
    </row>
    <row r="10" spans="1:7" ht="30">
      <c r="A10" s="3">
        <v>2</v>
      </c>
      <c r="B10" s="3">
        <v>24</v>
      </c>
      <c r="C10" s="9" t="s">
        <v>9</v>
      </c>
      <c r="D10" s="3" t="s">
        <v>8</v>
      </c>
      <c r="E10" s="4">
        <v>5</v>
      </c>
      <c r="F10" s="31">
        <v>400</v>
      </c>
      <c r="G10" s="32">
        <f t="shared" ref="G10:G55" si="0">ROUND(F10*E10,2)</f>
        <v>2000</v>
      </c>
    </row>
    <row r="11" spans="1:7">
      <c r="A11" s="3">
        <v>3</v>
      </c>
      <c r="B11" s="3">
        <v>30</v>
      </c>
      <c r="C11" s="9" t="s">
        <v>10</v>
      </c>
      <c r="D11" s="3" t="s">
        <v>11</v>
      </c>
      <c r="E11" s="4">
        <v>4.5999999999999996</v>
      </c>
      <c r="F11" s="31">
        <v>120</v>
      </c>
      <c r="G11" s="32">
        <f t="shared" si="0"/>
        <v>552</v>
      </c>
    </row>
    <row r="12" spans="1:7">
      <c r="A12" s="3"/>
      <c r="B12" s="3"/>
      <c r="C12" s="3" t="s">
        <v>12</v>
      </c>
      <c r="D12" s="3"/>
      <c r="E12" s="4"/>
      <c r="F12" s="26"/>
      <c r="G12" s="27"/>
    </row>
    <row r="13" spans="1:7" ht="30">
      <c r="A13" s="3">
        <v>4</v>
      </c>
      <c r="B13" s="3">
        <v>51</v>
      </c>
      <c r="C13" s="9" t="s">
        <v>13</v>
      </c>
      <c r="D13" s="3" t="s">
        <v>8</v>
      </c>
      <c r="E13" s="3">
        <v>1</v>
      </c>
      <c r="F13" s="31">
        <v>4500</v>
      </c>
      <c r="G13" s="32">
        <f t="shared" si="0"/>
        <v>4500</v>
      </c>
    </row>
    <row r="14" spans="1:7">
      <c r="A14" s="10" t="s">
        <v>14</v>
      </c>
      <c r="B14" s="10">
        <v>278</v>
      </c>
      <c r="C14" s="11" t="s">
        <v>15</v>
      </c>
      <c r="D14" s="12" t="s">
        <v>16</v>
      </c>
      <c r="E14" s="12">
        <f>E15*0.3</f>
        <v>0.15</v>
      </c>
      <c r="F14" s="28"/>
      <c r="G14" s="27"/>
    </row>
    <row r="15" spans="1:7" ht="30">
      <c r="A15" s="10" t="s">
        <v>14</v>
      </c>
      <c r="B15" s="10">
        <v>201</v>
      </c>
      <c r="C15" s="11" t="s">
        <v>17</v>
      </c>
      <c r="D15" s="12" t="s">
        <v>11</v>
      </c>
      <c r="E15" s="12">
        <v>0.5</v>
      </c>
      <c r="F15" s="28"/>
      <c r="G15" s="27"/>
    </row>
    <row r="16" spans="1:7">
      <c r="A16" s="10" t="s">
        <v>14</v>
      </c>
      <c r="B16" s="10">
        <v>166</v>
      </c>
      <c r="C16" s="11" t="s">
        <v>18</v>
      </c>
      <c r="D16" s="12" t="s">
        <v>19</v>
      </c>
      <c r="E16" s="12">
        <f>E15*0.4</f>
        <v>0.2</v>
      </c>
      <c r="F16" s="28"/>
      <c r="G16" s="27"/>
    </row>
    <row r="17" spans="1:7">
      <c r="A17" s="10" t="s">
        <v>14</v>
      </c>
      <c r="B17" s="10">
        <v>287</v>
      </c>
      <c r="C17" s="11" t="s">
        <v>20</v>
      </c>
      <c r="D17" s="12" t="s">
        <v>16</v>
      </c>
      <c r="E17" s="12">
        <f>E15*2.4</f>
        <v>1.2</v>
      </c>
      <c r="F17" s="28"/>
      <c r="G17" s="27"/>
    </row>
    <row r="18" spans="1:7">
      <c r="A18" s="10" t="s">
        <v>14</v>
      </c>
      <c r="B18" s="10">
        <v>288</v>
      </c>
      <c r="C18" s="11" t="s">
        <v>21</v>
      </c>
      <c r="D18" s="12" t="s">
        <v>16</v>
      </c>
      <c r="E18" s="12">
        <f>E15*1.2</f>
        <v>0.6</v>
      </c>
      <c r="F18" s="28"/>
      <c r="G18" s="27"/>
    </row>
    <row r="19" spans="1:7">
      <c r="A19" s="10" t="s">
        <v>14</v>
      </c>
      <c r="B19" s="10">
        <v>186</v>
      </c>
      <c r="C19" s="11" t="s">
        <v>22</v>
      </c>
      <c r="D19" s="12" t="s">
        <v>16</v>
      </c>
      <c r="E19" s="12">
        <f>E15*5</f>
        <v>2.5</v>
      </c>
      <c r="F19" s="28"/>
      <c r="G19" s="27"/>
    </row>
    <row r="20" spans="1:7" ht="45">
      <c r="A20" s="10" t="s">
        <v>14</v>
      </c>
      <c r="B20" s="10">
        <v>140</v>
      </c>
      <c r="C20" s="11" t="s">
        <v>23</v>
      </c>
      <c r="D20" s="12" t="s">
        <v>8</v>
      </c>
      <c r="E20" s="12">
        <v>1</v>
      </c>
      <c r="F20" s="28"/>
      <c r="G20" s="27"/>
    </row>
    <row r="21" spans="1:7">
      <c r="A21" s="10" t="s">
        <v>14</v>
      </c>
      <c r="B21" s="10">
        <v>199</v>
      </c>
      <c r="C21" s="11" t="s">
        <v>24</v>
      </c>
      <c r="D21" s="12" t="s">
        <v>25</v>
      </c>
      <c r="E21" s="12">
        <v>4.8</v>
      </c>
      <c r="F21" s="28"/>
      <c r="G21" s="27"/>
    </row>
    <row r="22" spans="1:7">
      <c r="A22" s="10" t="s">
        <v>14</v>
      </c>
      <c r="B22" s="10">
        <v>233</v>
      </c>
      <c r="C22" s="11" t="s">
        <v>26</v>
      </c>
      <c r="D22" s="12" t="s">
        <v>25</v>
      </c>
      <c r="E22" s="12">
        <v>4.8</v>
      </c>
      <c r="F22" s="28"/>
      <c r="G22" s="27"/>
    </row>
    <row r="23" spans="1:7">
      <c r="A23" s="10" t="s">
        <v>14</v>
      </c>
      <c r="B23" s="10">
        <v>205</v>
      </c>
      <c r="C23" s="11" t="s">
        <v>27</v>
      </c>
      <c r="D23" s="12" t="s">
        <v>28</v>
      </c>
      <c r="E23" s="12">
        <v>1</v>
      </c>
      <c r="F23" s="28"/>
      <c r="G23" s="27"/>
    </row>
    <row r="24" spans="1:7">
      <c r="A24" s="10"/>
      <c r="B24" s="10"/>
      <c r="C24" s="3" t="s">
        <v>29</v>
      </c>
      <c r="D24" s="3"/>
      <c r="E24" s="3"/>
      <c r="F24" s="26"/>
      <c r="G24" s="27"/>
    </row>
    <row r="25" spans="1:7">
      <c r="A25" s="3">
        <v>5</v>
      </c>
      <c r="B25" s="3">
        <v>64</v>
      </c>
      <c r="C25" s="8" t="s">
        <v>30</v>
      </c>
      <c r="D25" s="3" t="s">
        <v>11</v>
      </c>
      <c r="E25" s="3">
        <v>4.5999999999999996</v>
      </c>
      <c r="F25" s="31">
        <v>200</v>
      </c>
      <c r="G25" s="32">
        <f t="shared" si="0"/>
        <v>920</v>
      </c>
    </row>
    <row r="26" spans="1:7">
      <c r="A26" s="10" t="s">
        <v>14</v>
      </c>
      <c r="B26" s="10">
        <v>160</v>
      </c>
      <c r="C26" s="13" t="s">
        <v>31</v>
      </c>
      <c r="D26" s="12" t="s">
        <v>16</v>
      </c>
      <c r="E26" s="12">
        <f>E25*3</f>
        <v>13.799999999999999</v>
      </c>
      <c r="F26" s="28"/>
      <c r="G26" s="27"/>
    </row>
    <row r="27" spans="1:7">
      <c r="A27" s="10" t="s">
        <v>14</v>
      </c>
      <c r="B27" s="10">
        <v>261</v>
      </c>
      <c r="C27" s="13" t="s">
        <v>32</v>
      </c>
      <c r="D27" s="12" t="s">
        <v>25</v>
      </c>
      <c r="E27" s="12">
        <f>E25*1</f>
        <v>4.5999999999999996</v>
      </c>
      <c r="F27" s="28"/>
      <c r="G27" s="27"/>
    </row>
    <row r="28" spans="1:7" ht="30">
      <c r="A28" s="3">
        <v>6</v>
      </c>
      <c r="B28" s="3">
        <v>65</v>
      </c>
      <c r="C28" s="8" t="s">
        <v>33</v>
      </c>
      <c r="D28" s="3" t="s">
        <v>11</v>
      </c>
      <c r="E28" s="3">
        <v>4.5999999999999996</v>
      </c>
      <c r="F28" s="31">
        <v>900</v>
      </c>
      <c r="G28" s="32">
        <f t="shared" si="0"/>
        <v>4140</v>
      </c>
    </row>
    <row r="29" spans="1:7">
      <c r="A29" s="10" t="s">
        <v>14</v>
      </c>
      <c r="B29" s="10">
        <v>216</v>
      </c>
      <c r="C29" s="13" t="s">
        <v>34</v>
      </c>
      <c r="D29" s="12" t="s">
        <v>11</v>
      </c>
      <c r="E29" s="12">
        <f>E28*1.02</f>
        <v>4.6919999999999993</v>
      </c>
      <c r="F29" s="28"/>
      <c r="G29" s="27"/>
    </row>
    <row r="30" spans="1:7">
      <c r="A30" s="10" t="s">
        <v>14</v>
      </c>
      <c r="B30" s="10">
        <v>166</v>
      </c>
      <c r="C30" s="13" t="s">
        <v>18</v>
      </c>
      <c r="D30" s="12" t="s">
        <v>16</v>
      </c>
      <c r="E30" s="12">
        <f>E28*0.2</f>
        <v>0.91999999999999993</v>
      </c>
      <c r="F30" s="28"/>
      <c r="G30" s="27"/>
    </row>
    <row r="31" spans="1:7">
      <c r="A31" s="10" t="s">
        <v>14</v>
      </c>
      <c r="B31" s="10">
        <v>181</v>
      </c>
      <c r="C31" s="13" t="s">
        <v>35</v>
      </c>
      <c r="D31" s="12" t="s">
        <v>16</v>
      </c>
      <c r="E31" s="12">
        <f>E28*0.406</f>
        <v>1.8675999999999999</v>
      </c>
      <c r="F31" s="28"/>
      <c r="G31" s="27"/>
    </row>
    <row r="32" spans="1:7">
      <c r="A32" s="10" t="s">
        <v>14</v>
      </c>
      <c r="B32" s="10">
        <v>187</v>
      </c>
      <c r="C32" s="13" t="s">
        <v>36</v>
      </c>
      <c r="D32" s="12" t="s">
        <v>16</v>
      </c>
      <c r="E32" s="12">
        <f>E28*6.5</f>
        <v>29.9</v>
      </c>
      <c r="F32" s="28"/>
      <c r="G32" s="27"/>
    </row>
    <row r="33" spans="1:11">
      <c r="A33" s="3">
        <v>7</v>
      </c>
      <c r="B33" s="3">
        <v>62</v>
      </c>
      <c r="C33" s="8" t="s">
        <v>37</v>
      </c>
      <c r="D33" s="3" t="s">
        <v>11</v>
      </c>
      <c r="E33" s="3">
        <v>14.5</v>
      </c>
      <c r="F33" s="31">
        <v>300</v>
      </c>
      <c r="G33" s="32">
        <f t="shared" si="0"/>
        <v>4350</v>
      </c>
      <c r="K33" s="1"/>
    </row>
    <row r="34" spans="1:11">
      <c r="A34" s="10" t="s">
        <v>14</v>
      </c>
      <c r="B34" s="10">
        <v>202</v>
      </c>
      <c r="C34" s="13" t="s">
        <v>38</v>
      </c>
      <c r="D34" s="12" t="s">
        <v>11</v>
      </c>
      <c r="E34" s="12">
        <f>E33*1.02</f>
        <v>14.790000000000001</v>
      </c>
      <c r="F34" s="28"/>
      <c r="G34" s="27"/>
    </row>
    <row r="35" spans="1:11">
      <c r="A35" s="3">
        <v>8</v>
      </c>
      <c r="B35" s="3">
        <v>63</v>
      </c>
      <c r="C35" s="8" t="s">
        <v>39</v>
      </c>
      <c r="D35" s="3" t="s">
        <v>40</v>
      </c>
      <c r="E35" s="3">
        <v>12.8</v>
      </c>
      <c r="F35" s="31">
        <v>140</v>
      </c>
      <c r="G35" s="32">
        <f t="shared" si="0"/>
        <v>1792</v>
      </c>
    </row>
    <row r="36" spans="1:11" ht="30">
      <c r="A36" s="10" t="s">
        <v>14</v>
      </c>
      <c r="B36" s="10">
        <v>220</v>
      </c>
      <c r="C36" s="13" t="s">
        <v>41</v>
      </c>
      <c r="D36" s="12" t="s">
        <v>40</v>
      </c>
      <c r="E36" s="12">
        <f>E35*1.01</f>
        <v>12.928000000000001</v>
      </c>
      <c r="F36" s="28"/>
      <c r="G36" s="27"/>
    </row>
    <row r="37" spans="1:11">
      <c r="A37" s="14"/>
      <c r="B37" s="14"/>
      <c r="C37" s="15" t="s">
        <v>42</v>
      </c>
      <c r="D37" s="12"/>
      <c r="E37" s="16"/>
      <c r="F37" s="28"/>
      <c r="G37" s="27"/>
    </row>
    <row r="38" spans="1:11" ht="30">
      <c r="A38" s="3">
        <v>9</v>
      </c>
      <c r="B38" s="3">
        <v>76</v>
      </c>
      <c r="C38" s="8" t="s">
        <v>43</v>
      </c>
      <c r="D38" s="3" t="s">
        <v>11</v>
      </c>
      <c r="E38" s="4">
        <v>2</v>
      </c>
      <c r="F38" s="31">
        <v>450</v>
      </c>
      <c r="G38" s="32">
        <f t="shared" si="0"/>
        <v>900</v>
      </c>
    </row>
    <row r="39" spans="1:11" ht="30">
      <c r="A39" s="10" t="s">
        <v>14</v>
      </c>
      <c r="B39" s="10">
        <v>264</v>
      </c>
      <c r="C39" s="13" t="s">
        <v>44</v>
      </c>
      <c r="D39" s="12" t="s">
        <v>16</v>
      </c>
      <c r="E39" s="16">
        <f>E38*36</f>
        <v>72</v>
      </c>
      <c r="F39" s="28"/>
      <c r="G39" s="27"/>
    </row>
    <row r="40" spans="1:11">
      <c r="A40" s="3">
        <v>10</v>
      </c>
      <c r="B40" s="3">
        <v>85</v>
      </c>
      <c r="C40" s="8" t="s">
        <v>45</v>
      </c>
      <c r="D40" s="3" t="s">
        <v>11</v>
      </c>
      <c r="E40" s="4">
        <v>17.2</v>
      </c>
      <c r="F40" s="31">
        <v>900</v>
      </c>
      <c r="G40" s="32">
        <f t="shared" si="0"/>
        <v>15480</v>
      </c>
    </row>
    <row r="41" spans="1:11">
      <c r="A41" s="10" t="s">
        <v>14</v>
      </c>
      <c r="B41" s="10">
        <v>217</v>
      </c>
      <c r="C41" s="13" t="s">
        <v>46</v>
      </c>
      <c r="D41" s="12" t="s">
        <v>11</v>
      </c>
      <c r="E41" s="16">
        <f>E40*1.01</f>
        <v>17.372</v>
      </c>
      <c r="F41" s="28"/>
      <c r="G41" s="27"/>
    </row>
    <row r="42" spans="1:11">
      <c r="A42" s="10" t="s">
        <v>14</v>
      </c>
      <c r="B42" s="10">
        <v>166</v>
      </c>
      <c r="C42" s="13" t="s">
        <v>18</v>
      </c>
      <c r="D42" s="12" t="s">
        <v>19</v>
      </c>
      <c r="E42" s="16">
        <f>E40*0.2</f>
        <v>3.44</v>
      </c>
      <c r="F42" s="28"/>
      <c r="G42" s="27"/>
    </row>
    <row r="43" spans="1:11">
      <c r="A43" s="10" t="s">
        <v>14</v>
      </c>
      <c r="B43" s="10">
        <v>181</v>
      </c>
      <c r="C43" s="13" t="s">
        <v>35</v>
      </c>
      <c r="D43" s="12" t="s">
        <v>16</v>
      </c>
      <c r="E43" s="16">
        <f>E40*0.406</f>
        <v>6.9832000000000001</v>
      </c>
      <c r="F43" s="28"/>
      <c r="G43" s="27"/>
    </row>
    <row r="44" spans="1:11">
      <c r="A44" s="10" t="s">
        <v>14</v>
      </c>
      <c r="B44" s="10">
        <v>187</v>
      </c>
      <c r="C44" s="13" t="s">
        <v>36</v>
      </c>
      <c r="D44" s="12" t="s">
        <v>16</v>
      </c>
      <c r="E44" s="16">
        <f>E40*6.5</f>
        <v>111.8</v>
      </c>
      <c r="F44" s="28"/>
      <c r="G44" s="27"/>
    </row>
    <row r="45" spans="1:11">
      <c r="A45" s="3"/>
      <c r="B45" s="3"/>
      <c r="C45" s="3" t="s">
        <v>47</v>
      </c>
      <c r="D45" s="3"/>
      <c r="E45" s="4"/>
      <c r="F45" s="26"/>
      <c r="G45" s="27"/>
    </row>
    <row r="46" spans="1:11">
      <c r="A46" s="3">
        <v>11</v>
      </c>
      <c r="B46" s="3">
        <v>95</v>
      </c>
      <c r="C46" s="8" t="s">
        <v>48</v>
      </c>
      <c r="D46" s="3" t="s">
        <v>11</v>
      </c>
      <c r="E46" s="4">
        <v>4.5999999999999996</v>
      </c>
      <c r="F46" s="31">
        <v>700</v>
      </c>
      <c r="G46" s="32">
        <f t="shared" si="0"/>
        <v>3220</v>
      </c>
    </row>
    <row r="47" spans="1:11" ht="30">
      <c r="A47" s="10" t="s">
        <v>14</v>
      </c>
      <c r="B47" s="10">
        <v>218</v>
      </c>
      <c r="C47" s="13" t="s">
        <v>49</v>
      </c>
      <c r="D47" s="12" t="s">
        <v>11</v>
      </c>
      <c r="E47" s="16">
        <f>E46</f>
        <v>4.5999999999999996</v>
      </c>
      <c r="F47" s="28"/>
      <c r="G47" s="27"/>
    </row>
    <row r="48" spans="1:11">
      <c r="A48" s="14"/>
      <c r="B48" s="14"/>
      <c r="C48" s="15" t="s">
        <v>50</v>
      </c>
      <c r="D48" s="12"/>
      <c r="E48" s="16"/>
      <c r="F48" s="28"/>
      <c r="G48" s="27"/>
    </row>
    <row r="49" spans="1:7" ht="30">
      <c r="A49" s="3">
        <v>12</v>
      </c>
      <c r="B49" s="3">
        <v>97</v>
      </c>
      <c r="C49" s="8" t="s">
        <v>51</v>
      </c>
      <c r="D49" s="3" t="s">
        <v>8</v>
      </c>
      <c r="E49" s="4">
        <v>1</v>
      </c>
      <c r="F49" s="31">
        <v>3900</v>
      </c>
      <c r="G49" s="32">
        <f t="shared" si="0"/>
        <v>3900</v>
      </c>
    </row>
    <row r="50" spans="1:7" ht="30">
      <c r="A50" s="10" t="s">
        <v>14</v>
      </c>
      <c r="B50" s="10">
        <v>151</v>
      </c>
      <c r="C50" s="13" t="s">
        <v>52</v>
      </c>
      <c r="D50" s="12" t="s">
        <v>8</v>
      </c>
      <c r="E50" s="16">
        <v>1</v>
      </c>
      <c r="F50" s="28"/>
      <c r="G50" s="27"/>
    </row>
    <row r="51" spans="1:7" ht="45">
      <c r="A51" s="3">
        <v>13</v>
      </c>
      <c r="B51" s="3">
        <v>99</v>
      </c>
      <c r="C51" s="8" t="s">
        <v>53</v>
      </c>
      <c r="D51" s="3" t="s">
        <v>8</v>
      </c>
      <c r="E51" s="4">
        <v>1</v>
      </c>
      <c r="F51" s="31">
        <v>1500</v>
      </c>
      <c r="G51" s="32">
        <f t="shared" si="0"/>
        <v>1500</v>
      </c>
    </row>
    <row r="52" spans="1:7" ht="45">
      <c r="A52" s="10" t="s">
        <v>14</v>
      </c>
      <c r="B52" s="10">
        <v>274</v>
      </c>
      <c r="C52" s="13" t="s">
        <v>54</v>
      </c>
      <c r="D52" s="12" t="s">
        <v>8</v>
      </c>
      <c r="E52" s="16">
        <v>1</v>
      </c>
      <c r="F52" s="28"/>
      <c r="G52" s="27"/>
    </row>
    <row r="53" spans="1:7" ht="30">
      <c r="A53" s="3">
        <v>14</v>
      </c>
      <c r="B53" s="3">
        <v>100</v>
      </c>
      <c r="C53" s="8" t="s">
        <v>55</v>
      </c>
      <c r="D53" s="3" t="s">
        <v>8</v>
      </c>
      <c r="E53" s="4">
        <v>1</v>
      </c>
      <c r="F53" s="31">
        <v>1600</v>
      </c>
      <c r="G53" s="32">
        <f t="shared" si="0"/>
        <v>1600</v>
      </c>
    </row>
    <row r="54" spans="1:7" ht="45">
      <c r="A54" s="10" t="s">
        <v>14</v>
      </c>
      <c r="B54" s="10">
        <v>273</v>
      </c>
      <c r="C54" s="13" t="s">
        <v>56</v>
      </c>
      <c r="D54" s="12" t="s">
        <v>8</v>
      </c>
      <c r="E54" s="16">
        <v>1</v>
      </c>
      <c r="F54" s="28"/>
      <c r="G54" s="27"/>
    </row>
    <row r="55" spans="1:7" ht="30">
      <c r="A55" s="3">
        <v>15</v>
      </c>
      <c r="B55" s="3">
        <v>102</v>
      </c>
      <c r="C55" s="8" t="s">
        <v>57</v>
      </c>
      <c r="D55" s="3" t="s">
        <v>40</v>
      </c>
      <c r="E55" s="4">
        <v>5</v>
      </c>
      <c r="F55" s="31">
        <v>90</v>
      </c>
      <c r="G55" s="32">
        <f t="shared" si="0"/>
        <v>450</v>
      </c>
    </row>
    <row r="56" spans="1:7" ht="30">
      <c r="A56" s="10" t="s">
        <v>14</v>
      </c>
      <c r="B56" s="10">
        <v>270</v>
      </c>
      <c r="C56" s="13" t="s">
        <v>58</v>
      </c>
      <c r="D56" s="12" t="s">
        <v>25</v>
      </c>
      <c r="E56" s="16">
        <v>5</v>
      </c>
      <c r="F56" s="28"/>
      <c r="G56" s="27"/>
    </row>
    <row r="57" spans="1:7" ht="30">
      <c r="A57" s="33"/>
      <c r="B57" s="34"/>
      <c r="C57" s="35" t="s">
        <v>65</v>
      </c>
      <c r="D57" s="34" t="s">
        <v>66</v>
      </c>
      <c r="E57" s="36">
        <v>1</v>
      </c>
      <c r="F57" s="37">
        <v>2000</v>
      </c>
      <c r="G57" s="38">
        <f t="shared" ref="G57" si="1">ROUND(F57*E57,2)</f>
        <v>2000</v>
      </c>
    </row>
    <row r="58" spans="1:7" s="30" customFormat="1">
      <c r="A58" s="40" t="s">
        <v>64</v>
      </c>
      <c r="B58" s="41"/>
      <c r="C58" s="41"/>
      <c r="D58" s="41"/>
      <c r="E58" s="41"/>
      <c r="F58" s="42"/>
      <c r="G58" s="29">
        <f>SUM(G9:G57)</f>
        <v>48004</v>
      </c>
    </row>
    <row r="59" spans="1:7" ht="14.25" customHeight="1">
      <c r="E59" s="17"/>
    </row>
    <row r="60" spans="1:7" ht="14.25" customHeight="1">
      <c r="E60" s="17"/>
    </row>
    <row r="61" spans="1:7" ht="14.25" customHeight="1">
      <c r="E61" s="17"/>
      <c r="G61" s="18"/>
    </row>
    <row r="62" spans="1:7" ht="15.75" customHeight="1">
      <c r="E62" s="17"/>
    </row>
    <row r="63" spans="1:7" ht="14.25" customHeight="1">
      <c r="E63" s="17"/>
    </row>
    <row r="64" spans="1:7" ht="14.25" customHeight="1">
      <c r="E64" s="17"/>
    </row>
    <row r="65" spans="5:5" ht="14.25" customHeight="1">
      <c r="E65" s="17"/>
    </row>
    <row r="66" spans="5:5" ht="14.25" customHeight="1">
      <c r="E66" s="17"/>
    </row>
    <row r="67" spans="5:5" ht="14.25" customHeight="1">
      <c r="E67" s="17"/>
    </row>
    <row r="68" spans="5:5" ht="14.25" customHeight="1">
      <c r="E68" s="17"/>
    </row>
    <row r="69" spans="5:5" ht="14.25" customHeight="1">
      <c r="E69" s="17"/>
    </row>
    <row r="70" spans="5:5" ht="14.25" customHeight="1">
      <c r="E70" s="17"/>
    </row>
    <row r="71" spans="5:5" ht="14.25" customHeight="1">
      <c r="E71" s="17"/>
    </row>
    <row r="72" spans="5:5" ht="14.25" customHeight="1">
      <c r="E72" s="17"/>
    </row>
    <row r="73" spans="5:5" ht="14.25" customHeight="1">
      <c r="E73" s="17"/>
    </row>
    <row r="74" spans="5:5" ht="14.25" customHeight="1">
      <c r="E74" s="17"/>
    </row>
    <row r="75" spans="5:5" ht="14.25" customHeight="1">
      <c r="E75" s="17"/>
    </row>
    <row r="76" spans="5:5" ht="14.25" customHeight="1">
      <c r="E76" s="17"/>
    </row>
    <row r="77" spans="5:5" ht="15.75" customHeight="1">
      <c r="E77" s="17"/>
    </row>
    <row r="78" spans="5:5" ht="15.75" customHeight="1">
      <c r="E78" s="17"/>
    </row>
    <row r="79" spans="5:5" ht="14.25" customHeight="1">
      <c r="E79" s="17"/>
    </row>
    <row r="80" spans="5:5" ht="14.25" customHeight="1">
      <c r="E80" s="17"/>
    </row>
    <row r="81" spans="5:5" ht="14.25" customHeight="1">
      <c r="E81" s="17"/>
    </row>
    <row r="82" spans="5:5" ht="14.25" customHeight="1">
      <c r="E82" s="17"/>
    </row>
    <row r="83" spans="5:5" ht="14.25" customHeight="1">
      <c r="E83" s="17"/>
    </row>
    <row r="84" spans="5:5" ht="14.25" customHeight="1">
      <c r="E84" s="17"/>
    </row>
    <row r="85" spans="5:5" ht="14.25" customHeight="1">
      <c r="E85" s="17"/>
    </row>
    <row r="86" spans="5:5" ht="14.25" customHeight="1">
      <c r="E86" s="17"/>
    </row>
    <row r="87" spans="5:5" ht="14.25" customHeight="1">
      <c r="E87" s="17"/>
    </row>
    <row r="88" spans="5:5" ht="14.25" customHeight="1">
      <c r="E88" s="17"/>
    </row>
    <row r="89" spans="5:5" ht="14.25" customHeight="1">
      <c r="E89" s="17"/>
    </row>
    <row r="90" spans="5:5" ht="14.25" customHeight="1">
      <c r="E90" s="17"/>
    </row>
    <row r="91" spans="5:5" ht="15.75" customHeight="1">
      <c r="E91" s="17"/>
    </row>
    <row r="92" spans="5:5" ht="15.75" customHeight="1">
      <c r="E92" s="17"/>
    </row>
    <row r="93" spans="5:5" ht="15.75" customHeight="1">
      <c r="E93" s="17"/>
    </row>
    <row r="94" spans="5:5" ht="15.75" customHeight="1">
      <c r="E94" s="17"/>
    </row>
    <row r="95" spans="5:5" ht="15.75" customHeight="1">
      <c r="E95" s="17"/>
    </row>
    <row r="96" spans="5:5" ht="15.75" customHeight="1">
      <c r="E96" s="17"/>
    </row>
    <row r="97" spans="5:5" ht="15.75" customHeight="1">
      <c r="E97" s="17"/>
    </row>
    <row r="98" spans="5:5" ht="15.75" customHeight="1">
      <c r="E98" s="17"/>
    </row>
    <row r="99" spans="5:5" ht="15.75" customHeight="1">
      <c r="E99" s="17"/>
    </row>
    <row r="100" spans="5:5" ht="15.75" customHeight="1">
      <c r="E100" s="17"/>
    </row>
    <row r="101" spans="5:5" ht="15.75" customHeight="1">
      <c r="E101" s="17"/>
    </row>
    <row r="102" spans="5:5" ht="14.25" customHeight="1">
      <c r="E102" s="17"/>
    </row>
    <row r="103" spans="5:5" ht="15.75" customHeight="1">
      <c r="E103" s="17"/>
    </row>
    <row r="104" spans="5:5" ht="15.75" customHeight="1">
      <c r="E104" s="17"/>
    </row>
    <row r="105" spans="5:5" ht="14.25" customHeight="1">
      <c r="E105" s="17"/>
    </row>
    <row r="106" spans="5:5" ht="14.25" customHeight="1">
      <c r="E106" s="17"/>
    </row>
    <row r="107" spans="5:5" ht="14.25" customHeight="1">
      <c r="E107" s="17"/>
    </row>
    <row r="108" spans="5:5" ht="14.25" customHeight="1">
      <c r="E108" s="17"/>
    </row>
    <row r="109" spans="5:5" ht="14.25" customHeight="1">
      <c r="E109" s="17"/>
    </row>
    <row r="110" spans="5:5" ht="14.25" customHeight="1">
      <c r="E110" s="17"/>
    </row>
    <row r="111" spans="5:5" ht="14.25" customHeight="1">
      <c r="E111" s="17"/>
    </row>
    <row r="112" spans="5:5" ht="14.25" customHeight="1">
      <c r="E112" s="17"/>
    </row>
    <row r="113" spans="5:5" ht="14.25" customHeight="1">
      <c r="E113" s="17"/>
    </row>
    <row r="114" spans="5:5" ht="14.25" customHeight="1">
      <c r="E114" s="17"/>
    </row>
    <row r="115" spans="5:5" ht="14.25" customHeight="1">
      <c r="E115" s="17"/>
    </row>
    <row r="116" spans="5:5" ht="14.25" customHeight="1">
      <c r="E116" s="17"/>
    </row>
    <row r="117" spans="5:5" ht="14.25" customHeight="1">
      <c r="E117" s="17"/>
    </row>
    <row r="118" spans="5:5" ht="14.25" customHeight="1">
      <c r="E118" s="17"/>
    </row>
    <row r="119" spans="5:5" ht="14.25" customHeight="1">
      <c r="E119" s="17"/>
    </row>
    <row r="120" spans="5:5" ht="14.25" customHeight="1">
      <c r="E120" s="17"/>
    </row>
    <row r="121" spans="5:5" ht="14.25" customHeight="1">
      <c r="E121" s="17"/>
    </row>
    <row r="122" spans="5:5" ht="14.25" customHeight="1">
      <c r="E122" s="17"/>
    </row>
    <row r="123" spans="5:5" ht="14.25" customHeight="1">
      <c r="E123" s="17"/>
    </row>
    <row r="124" spans="5:5" ht="14.25" customHeight="1">
      <c r="E124" s="17"/>
    </row>
    <row r="125" spans="5:5" ht="14.25" customHeight="1">
      <c r="E125" s="17"/>
    </row>
    <row r="126" spans="5:5" ht="14.25" customHeight="1">
      <c r="E126" s="17"/>
    </row>
    <row r="127" spans="5:5" ht="14.25" customHeight="1">
      <c r="E127" s="17"/>
    </row>
    <row r="128" spans="5:5" ht="14.25" customHeight="1">
      <c r="E128" s="17"/>
    </row>
    <row r="129" spans="5:5" ht="14.25" customHeight="1">
      <c r="E129" s="17"/>
    </row>
    <row r="130" spans="5:5" ht="14.25" customHeight="1">
      <c r="E130" s="17"/>
    </row>
    <row r="131" spans="5:5" ht="14.25" customHeight="1">
      <c r="E131" s="17"/>
    </row>
    <row r="132" spans="5:5" ht="14.25" customHeight="1">
      <c r="E132" s="17"/>
    </row>
    <row r="133" spans="5:5" ht="14.25" customHeight="1">
      <c r="E133" s="17"/>
    </row>
    <row r="134" spans="5:5" ht="14.25" customHeight="1">
      <c r="E134" s="17"/>
    </row>
    <row r="135" spans="5:5" ht="14.25" customHeight="1">
      <c r="E135" s="17"/>
    </row>
    <row r="136" spans="5:5" ht="14.25" customHeight="1">
      <c r="E136" s="17"/>
    </row>
    <row r="137" spans="5:5" ht="14.25" customHeight="1">
      <c r="E137" s="17"/>
    </row>
    <row r="138" spans="5:5" ht="14.25" customHeight="1">
      <c r="E138" s="17"/>
    </row>
    <row r="139" spans="5:5" ht="14.25" customHeight="1">
      <c r="E139" s="17"/>
    </row>
    <row r="140" spans="5:5" ht="14.25" customHeight="1">
      <c r="E140" s="17"/>
    </row>
    <row r="141" spans="5:5" ht="14.25" customHeight="1">
      <c r="E141" s="17"/>
    </row>
    <row r="142" spans="5:5" ht="14.25" customHeight="1">
      <c r="E142" s="17"/>
    </row>
    <row r="143" spans="5:5" ht="14.25" customHeight="1">
      <c r="E143" s="17"/>
    </row>
    <row r="144" spans="5:5" ht="14.25" customHeight="1">
      <c r="E144" s="17"/>
    </row>
    <row r="145" spans="5:5" ht="14.25" customHeight="1">
      <c r="E145" s="17"/>
    </row>
    <row r="146" spans="5:5" ht="14.25" customHeight="1">
      <c r="E146" s="17"/>
    </row>
    <row r="147" spans="5:5" ht="14.25" customHeight="1">
      <c r="E147" s="17"/>
    </row>
    <row r="148" spans="5:5" ht="14.25" customHeight="1">
      <c r="E148" s="17"/>
    </row>
    <row r="149" spans="5:5" ht="14.25" customHeight="1">
      <c r="E149" s="17"/>
    </row>
    <row r="150" spans="5:5" ht="14.25" customHeight="1">
      <c r="E150" s="17"/>
    </row>
    <row r="151" spans="5:5" ht="14.25" customHeight="1">
      <c r="E151" s="17"/>
    </row>
    <row r="152" spans="5:5" ht="14.25" customHeight="1">
      <c r="E152" s="17"/>
    </row>
    <row r="153" spans="5:5" ht="14.25" customHeight="1">
      <c r="E153" s="17"/>
    </row>
    <row r="154" spans="5:5" ht="14.25" customHeight="1">
      <c r="E154" s="17"/>
    </row>
    <row r="155" spans="5:5" ht="14.25" customHeight="1">
      <c r="E155" s="17"/>
    </row>
    <row r="156" spans="5:5" ht="14.25" customHeight="1">
      <c r="E156" s="17"/>
    </row>
    <row r="157" spans="5:5" ht="14.25" customHeight="1">
      <c r="E157" s="17"/>
    </row>
    <row r="158" spans="5:5" ht="14.25" customHeight="1">
      <c r="E158" s="17"/>
    </row>
    <row r="159" spans="5:5" ht="14.25" customHeight="1">
      <c r="E159" s="17"/>
    </row>
    <row r="160" spans="5:5" ht="14.25" customHeight="1">
      <c r="E160" s="17"/>
    </row>
    <row r="161" spans="5:5" ht="14.25" customHeight="1">
      <c r="E161" s="17"/>
    </row>
    <row r="162" spans="5:5" ht="14.25" customHeight="1">
      <c r="E162" s="17"/>
    </row>
    <row r="163" spans="5:5" ht="14.25" customHeight="1">
      <c r="E163" s="17"/>
    </row>
    <row r="164" spans="5:5" ht="14.25" customHeight="1">
      <c r="E164" s="17"/>
    </row>
    <row r="165" spans="5:5" ht="14.25" customHeight="1">
      <c r="E165" s="17"/>
    </row>
    <row r="166" spans="5:5" ht="14.25" customHeight="1">
      <c r="E166" s="17"/>
    </row>
    <row r="167" spans="5:5" ht="14.25" customHeight="1">
      <c r="E167" s="17"/>
    </row>
    <row r="168" spans="5:5" ht="14.25" customHeight="1">
      <c r="E168" s="17"/>
    </row>
    <row r="169" spans="5:5" ht="14.25" customHeight="1">
      <c r="E169" s="17"/>
    </row>
    <row r="170" spans="5:5" ht="14.25" customHeight="1">
      <c r="E170" s="17"/>
    </row>
    <row r="171" spans="5:5" ht="14.25" customHeight="1">
      <c r="E171" s="17"/>
    </row>
    <row r="172" spans="5:5" ht="14.25" customHeight="1">
      <c r="E172" s="17"/>
    </row>
    <row r="173" spans="5:5" ht="14.25" customHeight="1">
      <c r="E173" s="17"/>
    </row>
    <row r="174" spans="5:5" ht="14.25" customHeight="1">
      <c r="E174" s="17"/>
    </row>
    <row r="175" spans="5:5" ht="14.25" customHeight="1">
      <c r="E175" s="17"/>
    </row>
    <row r="176" spans="5:5" ht="14.25" customHeight="1">
      <c r="E176" s="17"/>
    </row>
    <row r="177" spans="5:5" ht="14.25" customHeight="1">
      <c r="E177" s="17"/>
    </row>
    <row r="178" spans="5:5" ht="14.25" customHeight="1">
      <c r="E178" s="17"/>
    </row>
    <row r="179" spans="5:5" ht="14.25" customHeight="1">
      <c r="E179" s="17"/>
    </row>
    <row r="180" spans="5:5" ht="14.25" customHeight="1">
      <c r="E180" s="17"/>
    </row>
    <row r="181" spans="5:5" ht="14.25" customHeight="1">
      <c r="E181" s="17"/>
    </row>
    <row r="182" spans="5:5" ht="14.25" customHeight="1">
      <c r="E182" s="17"/>
    </row>
    <row r="183" spans="5:5" ht="14.25" customHeight="1">
      <c r="E183" s="17"/>
    </row>
    <row r="184" spans="5:5" ht="14.25" customHeight="1">
      <c r="E184" s="17"/>
    </row>
    <row r="185" spans="5:5" ht="14.25" customHeight="1">
      <c r="E185" s="17"/>
    </row>
    <row r="186" spans="5:5" ht="14.25" customHeight="1">
      <c r="E186" s="17"/>
    </row>
    <row r="187" spans="5:5" ht="14.25" customHeight="1">
      <c r="E187" s="17"/>
    </row>
    <row r="188" spans="5:5" ht="14.25" customHeight="1">
      <c r="E188" s="17"/>
    </row>
    <row r="189" spans="5:5" ht="14.25" customHeight="1">
      <c r="E189" s="17"/>
    </row>
    <row r="190" spans="5:5" ht="14.25" customHeight="1">
      <c r="E190" s="17"/>
    </row>
    <row r="191" spans="5:5" ht="14.25" customHeight="1">
      <c r="E191" s="17"/>
    </row>
    <row r="192" spans="5:5" ht="14.25" customHeight="1">
      <c r="E192" s="17"/>
    </row>
    <row r="193" spans="5:5" ht="14.25" customHeight="1">
      <c r="E193" s="17"/>
    </row>
    <row r="194" spans="5:5" ht="14.25" customHeight="1">
      <c r="E194" s="17"/>
    </row>
    <row r="195" spans="5:5" ht="14.25" customHeight="1">
      <c r="E195" s="17"/>
    </row>
    <row r="196" spans="5:5" ht="14.25" customHeight="1">
      <c r="E196" s="17"/>
    </row>
    <row r="197" spans="5:5" ht="14.25" customHeight="1">
      <c r="E197" s="17"/>
    </row>
    <row r="198" spans="5:5" ht="14.25" customHeight="1">
      <c r="E198" s="17"/>
    </row>
    <row r="199" spans="5:5" ht="14.25" customHeight="1">
      <c r="E199" s="17"/>
    </row>
    <row r="200" spans="5:5" ht="14.25" customHeight="1">
      <c r="E200" s="17"/>
    </row>
    <row r="201" spans="5:5" ht="14.25" customHeight="1">
      <c r="E201" s="17"/>
    </row>
    <row r="202" spans="5:5" ht="14.25" customHeight="1">
      <c r="E202" s="17"/>
    </row>
    <row r="203" spans="5:5" ht="14.25" customHeight="1">
      <c r="E203" s="17"/>
    </row>
    <row r="204" spans="5:5" ht="14.25" customHeight="1">
      <c r="E204" s="17"/>
    </row>
    <row r="205" spans="5:5" ht="14.25" customHeight="1">
      <c r="E205" s="17"/>
    </row>
    <row r="206" spans="5:5" ht="14.25" customHeight="1">
      <c r="E206" s="17"/>
    </row>
    <row r="207" spans="5:5" ht="14.25" customHeight="1">
      <c r="E207" s="17"/>
    </row>
    <row r="208" spans="5:5" ht="14.25" customHeight="1">
      <c r="E208" s="17"/>
    </row>
    <row r="209" spans="5:5" ht="14.25" customHeight="1">
      <c r="E209" s="17"/>
    </row>
    <row r="210" spans="5:5" ht="14.25" customHeight="1">
      <c r="E210" s="17"/>
    </row>
    <row r="211" spans="5:5" ht="14.25" customHeight="1">
      <c r="E211" s="17"/>
    </row>
    <row r="212" spans="5:5" ht="14.25" customHeight="1">
      <c r="E212" s="17"/>
    </row>
    <row r="213" spans="5:5" ht="14.25" customHeight="1">
      <c r="E213" s="17"/>
    </row>
    <row r="214" spans="5:5" ht="14.25" customHeight="1">
      <c r="E214" s="17"/>
    </row>
    <row r="215" spans="5:5" ht="14.25" customHeight="1">
      <c r="E215" s="17"/>
    </row>
    <row r="216" spans="5:5" ht="14.25" customHeight="1">
      <c r="E216" s="17"/>
    </row>
    <row r="217" spans="5:5" ht="14.25" customHeight="1">
      <c r="E217" s="17"/>
    </row>
    <row r="218" spans="5:5" ht="14.25" customHeight="1">
      <c r="E218" s="17"/>
    </row>
    <row r="219" spans="5:5" ht="14.25" customHeight="1">
      <c r="E219" s="17"/>
    </row>
    <row r="220" spans="5:5" ht="14.25" customHeight="1">
      <c r="E220" s="17"/>
    </row>
    <row r="221" spans="5:5" ht="14.25" customHeight="1">
      <c r="E221" s="17"/>
    </row>
    <row r="222" spans="5:5" ht="14.25" customHeight="1">
      <c r="E222" s="17"/>
    </row>
    <row r="223" spans="5:5" ht="14.25" customHeight="1">
      <c r="E223" s="17"/>
    </row>
    <row r="224" spans="5:5" ht="14.25" customHeight="1">
      <c r="E224" s="17"/>
    </row>
    <row r="225" spans="5:5" ht="14.25" customHeight="1">
      <c r="E225" s="17"/>
    </row>
    <row r="226" spans="5:5" ht="14.25" customHeight="1">
      <c r="E226" s="17"/>
    </row>
    <row r="227" spans="5:5" ht="14.25" customHeight="1">
      <c r="E227" s="17"/>
    </row>
    <row r="228" spans="5:5" ht="14.25" customHeight="1">
      <c r="E228" s="17"/>
    </row>
    <row r="229" spans="5:5" ht="14.25" customHeight="1">
      <c r="E229" s="17"/>
    </row>
    <row r="230" spans="5:5" ht="14.25" customHeight="1">
      <c r="E230" s="17"/>
    </row>
    <row r="231" spans="5:5" ht="14.25" customHeight="1">
      <c r="E231" s="17"/>
    </row>
    <row r="232" spans="5:5" ht="14.25" customHeight="1">
      <c r="E232" s="17"/>
    </row>
    <row r="233" spans="5:5" ht="14.25" customHeight="1">
      <c r="E233" s="17"/>
    </row>
    <row r="234" spans="5:5" ht="14.25" customHeight="1">
      <c r="E234" s="17"/>
    </row>
    <row r="235" spans="5:5" ht="14.25" customHeight="1">
      <c r="E235" s="17"/>
    </row>
    <row r="236" spans="5:5" ht="14.25" customHeight="1">
      <c r="E236" s="17"/>
    </row>
    <row r="237" spans="5:5" ht="14.25" customHeight="1">
      <c r="E237" s="17"/>
    </row>
    <row r="238" spans="5:5" ht="14.25" customHeight="1">
      <c r="E238" s="17"/>
    </row>
    <row r="239" spans="5:5" ht="14.25" customHeight="1">
      <c r="E239" s="17"/>
    </row>
    <row r="240" spans="5:5" ht="14.25" customHeight="1">
      <c r="E240" s="17"/>
    </row>
    <row r="241" spans="5:5" ht="14.25" customHeight="1">
      <c r="E241" s="17"/>
    </row>
    <row r="242" spans="5:5" ht="14.25" customHeight="1">
      <c r="E242" s="17"/>
    </row>
    <row r="243" spans="5:5" ht="14.25" customHeight="1">
      <c r="E243" s="17"/>
    </row>
    <row r="244" spans="5:5" ht="14.25" customHeight="1">
      <c r="E244" s="17"/>
    </row>
    <row r="245" spans="5:5" ht="14.25" customHeight="1">
      <c r="E245" s="17"/>
    </row>
    <row r="246" spans="5:5" ht="14.25" customHeight="1">
      <c r="E246" s="17"/>
    </row>
    <row r="247" spans="5:5" ht="14.25" customHeight="1">
      <c r="E247" s="17"/>
    </row>
    <row r="248" spans="5:5" ht="14.25" customHeight="1">
      <c r="E248" s="17"/>
    </row>
    <row r="249" spans="5:5" ht="14.25" customHeight="1">
      <c r="E249" s="17"/>
    </row>
    <row r="250" spans="5:5" ht="14.25" customHeight="1">
      <c r="E250" s="17"/>
    </row>
    <row r="251" spans="5:5" ht="14.25" customHeight="1">
      <c r="E251" s="17"/>
    </row>
    <row r="252" spans="5:5" ht="14.25" customHeight="1">
      <c r="E252" s="17"/>
    </row>
    <row r="253" spans="5:5" ht="14.25" customHeight="1">
      <c r="E253" s="17"/>
    </row>
    <row r="254" spans="5:5" ht="14.25" customHeight="1">
      <c r="E254" s="17"/>
    </row>
    <row r="255" spans="5:5" ht="14.25" customHeight="1">
      <c r="E255" s="17"/>
    </row>
    <row r="256" spans="5:5" ht="14.25" customHeight="1">
      <c r="E256" s="17"/>
    </row>
    <row r="257" spans="5:5" ht="14.25" customHeight="1">
      <c r="E257" s="17"/>
    </row>
    <row r="258" spans="5:5" ht="14.25" customHeight="1"/>
    <row r="259" spans="5:5" ht="14.25" customHeight="1"/>
    <row r="260" spans="5:5" ht="14.25" customHeight="1"/>
    <row r="261" spans="5:5" ht="14.25" customHeight="1"/>
    <row r="262" spans="5:5" ht="15.75" customHeight="1"/>
    <row r="263" spans="5:5" ht="15.75" customHeight="1"/>
    <row r="264" spans="5:5" ht="15.75" customHeight="1"/>
    <row r="265" spans="5:5" ht="15.75" customHeight="1"/>
    <row r="266" spans="5:5" ht="15.75" customHeight="1"/>
    <row r="267" spans="5:5" ht="15.75" customHeight="1"/>
    <row r="268" spans="5:5" ht="15.75" customHeight="1"/>
    <row r="269" spans="5:5" ht="15.75" customHeight="1"/>
    <row r="270" spans="5:5" ht="15.75" customHeight="1"/>
    <row r="271" spans="5:5" ht="15.75" customHeight="1"/>
    <row r="272" spans="5:5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autoFilter ref="A7:K58" xr:uid="{1825CB0C-EBE3-496E-BEA5-5CB54908CD22}"/>
  <mergeCells count="1">
    <mergeCell ref="A58:F5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2025-03-13T12:32:00Z</dcterms:created>
  <dcterms:modified xsi:type="dcterms:W3CDTF">2026-10-16T07:54:02Z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F6DAA3DD4CBE4A4D850234899BABC6EC_12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