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05" activeTab="1"/>
  </bookViews>
  <sheets>
    <sheet name="Смета" sheetId="4" r:id="rId1"/>
    <sheet name="Лист3" sheetId="3" r:id="rId2"/>
  </sheets>
  <definedNames>
    <definedName name="_xlnm.Print_Area" localSheetId="0">Смета!$A$1:$G$88</definedName>
  </definedNames>
  <calcPr calcId="152511"/>
</workbook>
</file>

<file path=xl/calcChain.xml><?xml version="1.0" encoding="utf-8"?>
<calcChain xmlns="http://schemas.openxmlformats.org/spreadsheetml/2006/main">
  <c r="D81" i="4" l="1"/>
  <c r="D80" i="4"/>
  <c r="D78" i="4"/>
  <c r="D73" i="4"/>
  <c r="D82" i="4" s="1"/>
  <c r="D70" i="4"/>
  <c r="D66" i="4"/>
  <c r="D67" i="4" s="1"/>
  <c r="D63" i="4"/>
  <c r="D65" i="4" s="1"/>
  <c r="D62" i="4"/>
  <c r="D60" i="4"/>
  <c r="D59" i="4"/>
  <c r="D58" i="4"/>
  <c r="D57" i="4"/>
  <c r="D56" i="4"/>
  <c r="D55" i="4"/>
  <c r="D54" i="4"/>
  <c r="D43" i="4"/>
  <c r="D45" i="4" s="1"/>
  <c r="D42" i="4"/>
  <c r="D44" i="4" s="1"/>
  <c r="D39" i="4"/>
  <c r="D38" i="4"/>
  <c r="D37" i="4"/>
  <c r="D31" i="4"/>
  <c r="D35" i="4" s="1"/>
  <c r="D24" i="4"/>
  <c r="D22" i="4"/>
  <c r="D21" i="4"/>
  <c r="D20" i="4"/>
  <c r="D18" i="4"/>
  <c r="D17" i="4"/>
  <c r="D13" i="4"/>
  <c r="D8" i="4"/>
  <c r="D6" i="4"/>
  <c r="D46" i="4" l="1"/>
  <c r="D83" i="4"/>
  <c r="D23" i="4"/>
  <c r="D25" i="4"/>
  <c r="D26" i="4"/>
  <c r="D27" i="4"/>
  <c r="D28" i="4"/>
  <c r="D29" i="4"/>
  <c r="D64" i="4"/>
  <c r="D68" i="4"/>
  <c r="D74" i="4"/>
  <c r="D76" i="4"/>
  <c r="D32" i="4"/>
  <c r="D33" i="4"/>
  <c r="D34" i="4"/>
  <c r="D75" i="4"/>
  <c r="D77" i="4" l="1"/>
  <c r="D69" i="4"/>
  <c r="F86" i="4" l="1"/>
</calcChain>
</file>

<file path=xl/sharedStrings.xml><?xml version="1.0" encoding="utf-8"?>
<sst xmlns="http://schemas.openxmlformats.org/spreadsheetml/2006/main" count="157" uniqueCount="70">
  <si>
    <t>мкв</t>
  </si>
  <si>
    <t>шт</t>
  </si>
  <si>
    <t>мп</t>
  </si>
  <si>
    <t>ПОТОЛКИ</t>
  </si>
  <si>
    <t xml:space="preserve">Устройство ГК потолков простой конструкции (один уровень) </t>
  </si>
  <si>
    <t xml:space="preserve">Устройство стеклохолста </t>
  </si>
  <si>
    <t>СТЕНЫ</t>
  </si>
  <si>
    <t>ПОЛЫ</t>
  </si>
  <si>
    <t>Устройство ламинанта</t>
  </si>
  <si>
    <t xml:space="preserve">Устройство плинтусов </t>
  </si>
  <si>
    <t>Итого:</t>
  </si>
  <si>
    <t>№</t>
  </si>
  <si>
    <t>Сумма, грн.</t>
  </si>
  <si>
    <t>Кол-во</t>
  </si>
  <si>
    <t>ед. изм.</t>
  </si>
  <si>
    <t>Наименоване работы</t>
  </si>
  <si>
    <t>Штукатурка переходов бетон-кирпич</t>
  </si>
  <si>
    <t>Шпатлевка под покраску (два раза)</t>
  </si>
  <si>
    <t>Шпатлевка под стеклохолст</t>
  </si>
  <si>
    <t>Покраска валиком (2раза)</t>
  </si>
  <si>
    <t>Грунтовка потолка</t>
  </si>
  <si>
    <t>Поклейка серпянки на швы ГК</t>
  </si>
  <si>
    <t>Грунтовка откосов</t>
  </si>
  <si>
    <t>Грунтовка стен</t>
  </si>
  <si>
    <t>Грунтовка пола</t>
  </si>
  <si>
    <t>Цена, грн.</t>
  </si>
  <si>
    <t>Устранение сквозных отверстий в ЖБ плите перекрытия</t>
  </si>
  <si>
    <t>Устройство переходных порожков (алюминиевые)</t>
  </si>
  <si>
    <t>Забивка штроб гипсовой штукатурной смесью</t>
  </si>
  <si>
    <t>Устройство переходного стыка плитка-ламинат (латунный квадрат)</t>
  </si>
  <si>
    <t>Усиление угла примыкания стены к потолку (ал.уголок с сеткой)</t>
  </si>
  <si>
    <t>Устройство ГК фальшстены (два листа ГК)</t>
  </si>
  <si>
    <t>Устройство ГК фальшстены (один лист ГК)</t>
  </si>
  <si>
    <t>Устройство плитки на полу</t>
  </si>
  <si>
    <t>Забивка швов акриловым герметиком</t>
  </si>
  <si>
    <t>Устройство ГК потолка (с мин.ватой)</t>
  </si>
  <si>
    <t>БАЛКОНЫ НЕ ЗАСТЕКЛЕННЫЕ (2 шт.)</t>
  </si>
  <si>
    <t>БАЛКОНЫ ЗАСТЕКЛЕННЫЕ (2 шт.)</t>
  </si>
  <si>
    <t>Устройство ц/п стяжки до 30 мм</t>
  </si>
  <si>
    <t>Устройство обмазочной гидроизоляции (два слоя)</t>
  </si>
  <si>
    <t>Затирание межплиточных швов (фуга на цементной основе)</t>
  </si>
  <si>
    <t>Сверление отверстий в плитке</t>
  </si>
  <si>
    <t>Укладка плитки в санузлах</t>
  </si>
  <si>
    <t>Укладка плитки</t>
  </si>
  <si>
    <t>Расходные материалы в расчет сметы не входят.</t>
  </si>
  <si>
    <t>Штукатурка по маякам гипсовой смесью</t>
  </si>
  <si>
    <t>Грунтовка</t>
  </si>
  <si>
    <t>Устройство стеклохолста</t>
  </si>
  <si>
    <t>Грунтовка бетоноконтактом</t>
  </si>
  <si>
    <t>Шпатлевка (два раза)</t>
  </si>
  <si>
    <t>Штукатурка дверных откосов</t>
  </si>
  <si>
    <t>Шпатлевка откосов под стеклохолст</t>
  </si>
  <si>
    <t>Устройство стеклохолста на откосах</t>
  </si>
  <si>
    <t>Шпатлевка откосов (два раза)</t>
  </si>
  <si>
    <t>Покраска откосов (два раза)</t>
  </si>
  <si>
    <t>Покраска стен (два раза)</t>
  </si>
  <si>
    <t>Укладка плитки (фартух на кухне)</t>
  </si>
  <si>
    <t>Шпатлевка под стеклохолст потолока</t>
  </si>
  <si>
    <t>Устройство стеклохолста на потолке</t>
  </si>
  <si>
    <t>Шпатлевка потолка под покраску (два раза)</t>
  </si>
  <si>
    <t>Устройство ц/п стяжки до 30 мм (с армированием)</t>
  </si>
  <si>
    <t>Монтаж пенополистирола на пол</t>
  </si>
  <si>
    <t>Устройство ГК короба в СУ1 (один лист ГК)</t>
  </si>
  <si>
    <t>Покраска потолка (два раза)</t>
  </si>
  <si>
    <t>Штукатурка стен (барашек колированная/локальная)</t>
  </si>
  <si>
    <t>Устройство плинтуса (плиточный готовый/100 мм)</t>
  </si>
  <si>
    <t>Затирание межплиточных швов (фуга силиконовая)</t>
  </si>
  <si>
    <t>Штукатурка стен (барашек колированная/локальная, 50%)</t>
  </si>
  <si>
    <t>Приложение №1</t>
  </si>
  <si>
    <t xml:space="preserve">Смета по объкту: г.Киев, ул. Д.Щербаковского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</si>
</sst>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6" xfId="0" applyNumberFormat="1" applyBorder="1" applyAlignment="1">
      <alignment horizontal="left" vertical="center" wrapText="1"/>
    </xf>
    <xf numFmtId="0" fontId="0" fillId="0" borderId="8" xfId="0" applyNumberFormat="1" applyBorder="1" applyAlignment="1">
      <alignment horizontal="left" vertical="center" wrapText="1"/>
    </xf>
    <xf numFmtId="0" fontId="0" fillId="0" borderId="9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0" borderId="0" xfId="0" applyFont="1"/>
    <xf numFmtId="2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1" fillId="0" borderId="0" xfId="0" applyFont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0" xfId="0" applyAlignment="1">
      <alignment horizontal="right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61" zoomScale="60" zoomScaleNormal="100" workbookViewId="0">
      <selection activeCell="B93" sqref="B93"/>
    </sheetView>
  </sheetViews>
  <sheetFormatPr defaultRowHeight="15" x14ac:dyDescent="0.25"/>
  <cols>
    <col min="1" max="1" width="4.140625" customWidth="1"/>
    <col min="2" max="2" width="59.5703125" customWidth="1"/>
    <col min="3" max="3" width="7.7109375" customWidth="1"/>
    <col min="4" max="4" width="7.5703125" customWidth="1"/>
    <col min="5" max="6" width="7.85546875" customWidth="1"/>
  </cols>
  <sheetData>
    <row r="1" spans="1:7" x14ac:dyDescent="0.25">
      <c r="F1" s="24" t="s">
        <v>68</v>
      </c>
    </row>
    <row r="2" spans="1:7" ht="19.5" thickBot="1" x14ac:dyDescent="0.3">
      <c r="A2" s="27" t="s">
        <v>69</v>
      </c>
      <c r="B2" s="27"/>
      <c r="C2" s="27"/>
      <c r="D2" s="27"/>
      <c r="E2" s="27"/>
      <c r="F2" s="27"/>
    </row>
    <row r="3" spans="1:7" ht="30.75" thickBot="1" x14ac:dyDescent="0.3">
      <c r="A3" s="9" t="s">
        <v>11</v>
      </c>
      <c r="B3" s="8" t="s">
        <v>15</v>
      </c>
      <c r="C3" s="8" t="s">
        <v>14</v>
      </c>
      <c r="D3" s="8" t="s">
        <v>13</v>
      </c>
      <c r="E3" s="8" t="s">
        <v>25</v>
      </c>
      <c r="F3" s="10" t="s">
        <v>12</v>
      </c>
    </row>
    <row r="4" spans="1:7" x14ac:dyDescent="0.25">
      <c r="A4" s="16">
        <v>1</v>
      </c>
      <c r="B4" s="28" t="s">
        <v>3</v>
      </c>
      <c r="C4" s="28"/>
      <c r="D4" s="28"/>
      <c r="E4" s="28"/>
      <c r="F4" s="29"/>
    </row>
    <row r="5" spans="1:7" x14ac:dyDescent="0.25">
      <c r="A5" s="22"/>
      <c r="B5" s="1" t="s">
        <v>26</v>
      </c>
      <c r="C5" s="1" t="s">
        <v>1</v>
      </c>
      <c r="D5" s="17">
        <v>7</v>
      </c>
      <c r="E5" s="17"/>
      <c r="F5" s="23"/>
    </row>
    <row r="6" spans="1:7" x14ac:dyDescent="0.25">
      <c r="A6" s="22"/>
      <c r="B6" s="1" t="s">
        <v>4</v>
      </c>
      <c r="C6" s="17" t="s">
        <v>0</v>
      </c>
      <c r="D6" s="17">
        <f>2.44+5.6</f>
        <v>8.0399999999999991</v>
      </c>
      <c r="E6" s="17"/>
      <c r="F6" s="23"/>
    </row>
    <row r="7" spans="1:7" x14ac:dyDescent="0.25">
      <c r="A7" s="4"/>
      <c r="B7" s="5" t="s">
        <v>20</v>
      </c>
      <c r="C7" s="11" t="s">
        <v>0</v>
      </c>
      <c r="D7" s="11">
        <v>80.72</v>
      </c>
      <c r="E7" s="11"/>
      <c r="F7" s="23"/>
    </row>
    <row r="8" spans="1:7" x14ac:dyDescent="0.25">
      <c r="A8" s="4"/>
      <c r="B8" s="5" t="s">
        <v>21</v>
      </c>
      <c r="C8" s="11" t="s">
        <v>2</v>
      </c>
      <c r="D8" s="11">
        <f>39.53+19.05+16.58+3.7+10.66</f>
        <v>89.52</v>
      </c>
      <c r="E8" s="11"/>
      <c r="F8" s="23"/>
    </row>
    <row r="9" spans="1:7" x14ac:dyDescent="0.25">
      <c r="A9" s="4"/>
      <c r="B9" s="5" t="s">
        <v>18</v>
      </c>
      <c r="C9" s="11" t="s">
        <v>0</v>
      </c>
      <c r="D9" s="11">
        <v>80.72</v>
      </c>
      <c r="E9" s="11"/>
      <c r="F9" s="23"/>
    </row>
    <row r="10" spans="1:7" x14ac:dyDescent="0.25">
      <c r="A10" s="4"/>
      <c r="B10" s="5" t="s">
        <v>5</v>
      </c>
      <c r="C10" s="11" t="s">
        <v>0</v>
      </c>
      <c r="D10" s="11">
        <v>80.72</v>
      </c>
      <c r="E10" s="11"/>
      <c r="F10" s="23"/>
    </row>
    <row r="11" spans="1:7" x14ac:dyDescent="0.25">
      <c r="A11" s="4"/>
      <c r="B11" s="5" t="s">
        <v>17</v>
      </c>
      <c r="C11" s="11" t="s">
        <v>0</v>
      </c>
      <c r="D11" s="11">
        <v>80.72</v>
      </c>
      <c r="E11" s="11"/>
      <c r="F11" s="23"/>
    </row>
    <row r="12" spans="1:7" x14ac:dyDescent="0.25">
      <c r="A12" s="4"/>
      <c r="B12" s="5" t="s">
        <v>20</v>
      </c>
      <c r="C12" s="11" t="s">
        <v>0</v>
      </c>
      <c r="D12" s="11">
        <v>80.72</v>
      </c>
      <c r="E12" s="11"/>
      <c r="F12" s="23"/>
    </row>
    <row r="13" spans="1:7" ht="30" x14ac:dyDescent="0.25">
      <c r="A13" s="4"/>
      <c r="B13" s="5" t="s">
        <v>30</v>
      </c>
      <c r="C13" s="11" t="s">
        <v>2</v>
      </c>
      <c r="D13" s="11">
        <f>80.5+15.39</f>
        <v>95.89</v>
      </c>
      <c r="E13" s="11"/>
      <c r="F13" s="23"/>
    </row>
    <row r="14" spans="1:7" x14ac:dyDescent="0.25">
      <c r="A14" s="4"/>
      <c r="B14" s="5" t="s">
        <v>19</v>
      </c>
      <c r="C14" s="11" t="s">
        <v>0</v>
      </c>
      <c r="D14" s="11">
        <v>80.72</v>
      </c>
      <c r="E14" s="11"/>
      <c r="F14" s="12"/>
    </row>
    <row r="15" spans="1:7" x14ac:dyDescent="0.25">
      <c r="A15" s="4"/>
      <c r="B15" s="5"/>
      <c r="C15" s="11"/>
      <c r="D15" s="11"/>
      <c r="E15" s="11"/>
      <c r="F15" s="25"/>
      <c r="G15" s="26"/>
    </row>
    <row r="16" spans="1:7" x14ac:dyDescent="0.25">
      <c r="A16" s="20">
        <v>2</v>
      </c>
      <c r="B16" s="30" t="s">
        <v>6</v>
      </c>
      <c r="C16" s="30"/>
      <c r="D16" s="30"/>
      <c r="E16" s="30"/>
      <c r="F16" s="31"/>
    </row>
    <row r="17" spans="1:6" x14ac:dyDescent="0.25">
      <c r="A17" s="22"/>
      <c r="B17" s="1" t="s">
        <v>31</v>
      </c>
      <c r="C17" s="17" t="s">
        <v>0</v>
      </c>
      <c r="D17" s="19">
        <f>(1.415+0.965)*1.5</f>
        <v>3.57</v>
      </c>
      <c r="E17" s="17"/>
      <c r="F17" s="23"/>
    </row>
    <row r="18" spans="1:6" x14ac:dyDescent="0.25">
      <c r="A18" s="22"/>
      <c r="B18" s="1" t="s">
        <v>32</v>
      </c>
      <c r="C18" s="17" t="s">
        <v>0</v>
      </c>
      <c r="D18" s="19">
        <f>(1.925+0.1+0.1+0.28)*2.6</f>
        <v>6.253000000000001</v>
      </c>
      <c r="E18" s="17"/>
      <c r="F18" s="23"/>
    </row>
    <row r="19" spans="1:6" x14ac:dyDescent="0.25">
      <c r="A19" s="22"/>
      <c r="B19" s="1" t="s">
        <v>62</v>
      </c>
      <c r="C19" s="17" t="s">
        <v>2</v>
      </c>
      <c r="D19" s="19">
        <v>1.5</v>
      </c>
      <c r="E19" s="17"/>
      <c r="F19" s="23"/>
    </row>
    <row r="20" spans="1:6" x14ac:dyDescent="0.25">
      <c r="A20" s="22"/>
      <c r="B20" s="1" t="s">
        <v>28</v>
      </c>
      <c r="C20" s="1" t="s">
        <v>2</v>
      </c>
      <c r="D20" s="17">
        <f>52+7.75</f>
        <v>59.75</v>
      </c>
      <c r="E20" s="17"/>
      <c r="F20" s="23"/>
    </row>
    <row r="21" spans="1:6" x14ac:dyDescent="0.25">
      <c r="A21" s="4"/>
      <c r="B21" s="5" t="s">
        <v>16</v>
      </c>
      <c r="C21" s="5" t="s">
        <v>2</v>
      </c>
      <c r="D21" s="11">
        <f>2.6*3</f>
        <v>7.8000000000000007</v>
      </c>
      <c r="E21" s="11"/>
      <c r="F21" s="23"/>
    </row>
    <row r="22" spans="1:6" x14ac:dyDescent="0.25">
      <c r="A22" s="4"/>
      <c r="B22" s="5" t="s">
        <v>45</v>
      </c>
      <c r="C22" s="5" t="s">
        <v>0</v>
      </c>
      <c r="D22" s="11">
        <f>(64*2.7)+((11.74*2.55)/2)</f>
        <v>187.76850000000002</v>
      </c>
      <c r="E22" s="11"/>
      <c r="F22" s="23"/>
    </row>
    <row r="23" spans="1:6" x14ac:dyDescent="0.25">
      <c r="A23" s="4"/>
      <c r="B23" s="5" t="s">
        <v>46</v>
      </c>
      <c r="C23" s="5" t="s">
        <v>0</v>
      </c>
      <c r="D23" s="15">
        <f>D22-D24</f>
        <v>179.78650000000002</v>
      </c>
      <c r="E23" s="11"/>
      <c r="F23" s="23"/>
    </row>
    <row r="24" spans="1:6" x14ac:dyDescent="0.25">
      <c r="A24" s="4"/>
      <c r="B24" s="5" t="s">
        <v>48</v>
      </c>
      <c r="C24" s="5" t="s">
        <v>0</v>
      </c>
      <c r="D24" s="15">
        <f>(2.37+0.7)*2.6</f>
        <v>7.9820000000000011</v>
      </c>
      <c r="E24" s="11"/>
      <c r="F24" s="23"/>
    </row>
    <row r="25" spans="1:6" x14ac:dyDescent="0.25">
      <c r="A25" s="4"/>
      <c r="B25" s="5" t="s">
        <v>18</v>
      </c>
      <c r="C25" s="5" t="s">
        <v>0</v>
      </c>
      <c r="D25" s="11">
        <f>D22</f>
        <v>187.76850000000002</v>
      </c>
      <c r="E25" s="11"/>
      <c r="F25" s="23"/>
    </row>
    <row r="26" spans="1:6" x14ac:dyDescent="0.25">
      <c r="A26" s="4"/>
      <c r="B26" s="5" t="s">
        <v>47</v>
      </c>
      <c r="C26" s="5" t="s">
        <v>0</v>
      </c>
      <c r="D26" s="11">
        <f>D22</f>
        <v>187.76850000000002</v>
      </c>
      <c r="E26" s="11"/>
      <c r="F26" s="23"/>
    </row>
    <row r="27" spans="1:6" x14ac:dyDescent="0.25">
      <c r="A27" s="4"/>
      <c r="B27" s="5" t="s">
        <v>49</v>
      </c>
      <c r="C27" s="5" t="s">
        <v>0</v>
      </c>
      <c r="D27" s="11">
        <f>D22</f>
        <v>187.76850000000002</v>
      </c>
      <c r="E27" s="11"/>
      <c r="F27" s="23"/>
    </row>
    <row r="28" spans="1:6" x14ac:dyDescent="0.25">
      <c r="A28" s="4"/>
      <c r="B28" s="5" t="s">
        <v>46</v>
      </c>
      <c r="C28" s="5" t="s">
        <v>0</v>
      </c>
      <c r="D28" s="11">
        <f>D22</f>
        <v>187.76850000000002</v>
      </c>
      <c r="E28" s="11"/>
      <c r="F28" s="23"/>
    </row>
    <row r="29" spans="1:6" x14ac:dyDescent="0.25">
      <c r="A29" s="4"/>
      <c r="B29" s="5" t="s">
        <v>55</v>
      </c>
      <c r="C29" s="5" t="s">
        <v>0</v>
      </c>
      <c r="D29" s="11">
        <f>D22</f>
        <v>187.76850000000002</v>
      </c>
      <c r="E29" s="11"/>
      <c r="F29" s="23"/>
    </row>
    <row r="30" spans="1:6" x14ac:dyDescent="0.25">
      <c r="A30" s="4"/>
      <c r="B30" s="5" t="s">
        <v>50</v>
      </c>
      <c r="C30" s="5" t="s">
        <v>2</v>
      </c>
      <c r="D30" s="11">
        <v>36.4</v>
      </c>
      <c r="E30" s="11"/>
      <c r="F30" s="23"/>
    </row>
    <row r="31" spans="1:6" x14ac:dyDescent="0.25">
      <c r="A31" s="4"/>
      <c r="B31" s="5" t="s">
        <v>22</v>
      </c>
      <c r="C31" s="5" t="s">
        <v>2</v>
      </c>
      <c r="D31" s="11">
        <f>D30+29.85</f>
        <v>66.25</v>
      </c>
      <c r="E31" s="11"/>
      <c r="F31" s="23"/>
    </row>
    <row r="32" spans="1:6" x14ac:dyDescent="0.25">
      <c r="A32" s="4"/>
      <c r="B32" s="5" t="s">
        <v>51</v>
      </c>
      <c r="C32" s="5" t="s">
        <v>0</v>
      </c>
      <c r="D32" s="11">
        <f>D31</f>
        <v>66.25</v>
      </c>
      <c r="E32" s="11"/>
      <c r="F32" s="23"/>
    </row>
    <row r="33" spans="1:7" x14ac:dyDescent="0.25">
      <c r="A33" s="4"/>
      <c r="B33" s="5" t="s">
        <v>52</v>
      </c>
      <c r="C33" s="5" t="s">
        <v>0</v>
      </c>
      <c r="D33" s="11">
        <f>D31</f>
        <v>66.25</v>
      </c>
      <c r="E33" s="11"/>
      <c r="F33" s="23"/>
    </row>
    <row r="34" spans="1:7" x14ac:dyDescent="0.25">
      <c r="A34" s="4"/>
      <c r="B34" s="5" t="s">
        <v>53</v>
      </c>
      <c r="C34" s="5" t="s">
        <v>0</v>
      </c>
      <c r="D34" s="11">
        <f>D31</f>
        <v>66.25</v>
      </c>
      <c r="E34" s="11"/>
      <c r="F34" s="23"/>
    </row>
    <row r="35" spans="1:7" x14ac:dyDescent="0.25">
      <c r="A35" s="4"/>
      <c r="B35" s="5" t="s">
        <v>54</v>
      </c>
      <c r="C35" s="5" t="s">
        <v>2</v>
      </c>
      <c r="D35" s="11">
        <f>D31</f>
        <v>66.25</v>
      </c>
      <c r="E35" s="11"/>
      <c r="F35" s="23"/>
    </row>
    <row r="36" spans="1:7" x14ac:dyDescent="0.25">
      <c r="A36" s="4"/>
      <c r="B36" s="5" t="s">
        <v>56</v>
      </c>
      <c r="C36" s="5" t="s">
        <v>0</v>
      </c>
      <c r="D36" s="11">
        <v>0</v>
      </c>
      <c r="E36" s="11"/>
      <c r="F36" s="23"/>
    </row>
    <row r="37" spans="1:7" x14ac:dyDescent="0.25">
      <c r="A37" s="4"/>
      <c r="B37" s="5" t="s">
        <v>42</v>
      </c>
      <c r="C37" s="5" t="s">
        <v>0</v>
      </c>
      <c r="D37" s="15">
        <f>(11.74*1.5)+(3.65*2.55)</f>
        <v>26.917499999999997</v>
      </c>
      <c r="E37" s="11"/>
      <c r="F37" s="23"/>
    </row>
    <row r="38" spans="1:7" x14ac:dyDescent="0.25">
      <c r="A38" s="4"/>
      <c r="B38" s="5" t="s">
        <v>40</v>
      </c>
      <c r="C38" s="5" t="s">
        <v>0</v>
      </c>
      <c r="D38" s="15">
        <f t="shared" ref="D38" si="0">(11.74*1.5)+(3.65*2.55)</f>
        <v>26.917499999999997</v>
      </c>
      <c r="E38" s="11"/>
      <c r="F38" s="23"/>
    </row>
    <row r="39" spans="1:7" x14ac:dyDescent="0.25">
      <c r="A39" s="4"/>
      <c r="B39" s="5" t="s">
        <v>41</v>
      </c>
      <c r="C39" s="5" t="s">
        <v>1</v>
      </c>
      <c r="D39" s="15">
        <f>4+4+3+3</f>
        <v>14</v>
      </c>
      <c r="E39" s="11"/>
      <c r="F39" s="23"/>
    </row>
    <row r="40" spans="1:7" x14ac:dyDescent="0.25">
      <c r="A40" s="4"/>
      <c r="B40" s="5"/>
      <c r="C40" s="5"/>
      <c r="D40" s="11"/>
      <c r="E40" s="11"/>
      <c r="F40" s="2"/>
      <c r="G40" s="2"/>
    </row>
    <row r="41" spans="1:7" x14ac:dyDescent="0.25">
      <c r="A41" s="20">
        <v>3</v>
      </c>
      <c r="B41" s="30" t="s">
        <v>7</v>
      </c>
      <c r="C41" s="30"/>
      <c r="D41" s="30"/>
      <c r="E41" s="30"/>
      <c r="F41" s="31"/>
    </row>
    <row r="42" spans="1:7" x14ac:dyDescent="0.25">
      <c r="A42" s="4"/>
      <c r="B42" s="5" t="s">
        <v>24</v>
      </c>
      <c r="C42" s="5" t="s">
        <v>0</v>
      </c>
      <c r="D42" s="11">
        <f>80.72+(2.38+5.44)</f>
        <v>88.539999999999992</v>
      </c>
      <c r="E42" s="11"/>
      <c r="F42" s="23"/>
    </row>
    <row r="43" spans="1:7" x14ac:dyDescent="0.25">
      <c r="A43" s="4"/>
      <c r="B43" s="5" t="s">
        <v>39</v>
      </c>
      <c r="C43" s="5" t="s">
        <v>0</v>
      </c>
      <c r="D43" s="11">
        <f>2.38+5.44</f>
        <v>7.82</v>
      </c>
      <c r="E43" s="11"/>
      <c r="F43" s="23"/>
    </row>
    <row r="44" spans="1:7" x14ac:dyDescent="0.25">
      <c r="A44" s="4"/>
      <c r="B44" s="5" t="s">
        <v>38</v>
      </c>
      <c r="C44" s="5" t="s">
        <v>0</v>
      </c>
      <c r="D44" s="11">
        <f>D42</f>
        <v>88.539999999999992</v>
      </c>
      <c r="E44" s="11"/>
      <c r="F44" s="23"/>
    </row>
    <row r="45" spans="1:7" x14ac:dyDescent="0.25">
      <c r="A45" s="4"/>
      <c r="B45" s="5" t="s">
        <v>43</v>
      </c>
      <c r="C45" s="5" t="s">
        <v>0</v>
      </c>
      <c r="D45" s="11">
        <f>D43</f>
        <v>7.82</v>
      </c>
      <c r="E45" s="11"/>
      <c r="F45" s="23"/>
    </row>
    <row r="46" spans="1:7" x14ac:dyDescent="0.25">
      <c r="A46" s="4"/>
      <c r="B46" s="5" t="s">
        <v>40</v>
      </c>
      <c r="C46" s="5" t="s">
        <v>0</v>
      </c>
      <c r="D46" s="11">
        <f>D45</f>
        <v>7.82</v>
      </c>
      <c r="E46" s="11"/>
      <c r="F46" s="23"/>
    </row>
    <row r="47" spans="1:7" x14ac:dyDescent="0.25">
      <c r="A47" s="4"/>
      <c r="B47" s="5" t="s">
        <v>8</v>
      </c>
      <c r="C47" s="5" t="s">
        <v>0</v>
      </c>
      <c r="D47" s="11">
        <v>80.72</v>
      </c>
      <c r="E47" s="11"/>
      <c r="F47" s="23"/>
    </row>
    <row r="48" spans="1:7" x14ac:dyDescent="0.25">
      <c r="A48" s="4"/>
      <c r="B48" s="5" t="s">
        <v>27</v>
      </c>
      <c r="C48" s="5" t="s">
        <v>1</v>
      </c>
      <c r="D48" s="11">
        <v>2</v>
      </c>
      <c r="E48" s="11"/>
      <c r="F48" s="23"/>
    </row>
    <row r="49" spans="1:7" ht="30" x14ac:dyDescent="0.25">
      <c r="A49" s="4"/>
      <c r="B49" s="5" t="s">
        <v>29</v>
      </c>
      <c r="C49" s="5" t="s">
        <v>1</v>
      </c>
      <c r="D49" s="11">
        <v>2</v>
      </c>
      <c r="E49" s="11"/>
      <c r="F49" s="23"/>
    </row>
    <row r="50" spans="1:7" x14ac:dyDescent="0.25">
      <c r="A50" s="4"/>
      <c r="B50" s="5" t="s">
        <v>9</v>
      </c>
      <c r="C50" s="5" t="s">
        <v>2</v>
      </c>
      <c r="D50" s="11">
        <v>64</v>
      </c>
      <c r="E50" s="11"/>
      <c r="F50" s="23"/>
    </row>
    <row r="51" spans="1:7" x14ac:dyDescent="0.25">
      <c r="A51" s="4"/>
      <c r="B51" s="5"/>
      <c r="C51" s="5"/>
      <c r="D51" s="11"/>
      <c r="E51" s="11"/>
      <c r="F51" s="2"/>
      <c r="G51" s="2"/>
    </row>
    <row r="52" spans="1:7" x14ac:dyDescent="0.25">
      <c r="A52" s="20">
        <v>4</v>
      </c>
      <c r="B52" s="32" t="s">
        <v>37</v>
      </c>
      <c r="C52" s="33"/>
      <c r="D52" s="33"/>
      <c r="E52" s="33"/>
      <c r="F52" s="34"/>
    </row>
    <row r="53" spans="1:7" x14ac:dyDescent="0.25">
      <c r="A53" s="4"/>
      <c r="B53" s="5" t="s">
        <v>35</v>
      </c>
      <c r="C53" s="5" t="s">
        <v>0</v>
      </c>
      <c r="D53" s="11">
        <v>5.18</v>
      </c>
      <c r="E53" s="11"/>
      <c r="F53" s="23"/>
    </row>
    <row r="54" spans="1:7" x14ac:dyDescent="0.25">
      <c r="A54" s="4"/>
      <c r="B54" s="5" t="s">
        <v>20</v>
      </c>
      <c r="C54" s="11" t="s">
        <v>0</v>
      </c>
      <c r="D54" s="11">
        <f>D53</f>
        <v>5.18</v>
      </c>
      <c r="E54" s="11"/>
      <c r="F54" s="23"/>
    </row>
    <row r="55" spans="1:7" x14ac:dyDescent="0.25">
      <c r="A55" s="4"/>
      <c r="B55" s="5" t="s">
        <v>21</v>
      </c>
      <c r="C55" s="11" t="s">
        <v>2</v>
      </c>
      <c r="D55" s="11">
        <f>1.2+1.2</f>
        <v>2.4</v>
      </c>
      <c r="E55" s="11"/>
      <c r="F55" s="23"/>
    </row>
    <row r="56" spans="1:7" x14ac:dyDescent="0.25">
      <c r="A56" s="4"/>
      <c r="B56" s="5" t="s">
        <v>57</v>
      </c>
      <c r="C56" s="11" t="s">
        <v>0</v>
      </c>
      <c r="D56" s="11">
        <f>D53</f>
        <v>5.18</v>
      </c>
      <c r="E56" s="11"/>
      <c r="F56" s="23"/>
    </row>
    <row r="57" spans="1:7" x14ac:dyDescent="0.25">
      <c r="A57" s="4"/>
      <c r="B57" s="5" t="s">
        <v>58</v>
      </c>
      <c r="C57" s="11" t="s">
        <v>0</v>
      </c>
      <c r="D57" s="11">
        <f>D53</f>
        <v>5.18</v>
      </c>
      <c r="E57" s="11"/>
      <c r="F57" s="23"/>
    </row>
    <row r="58" spans="1:7" x14ac:dyDescent="0.25">
      <c r="A58" s="4"/>
      <c r="B58" s="5" t="s">
        <v>59</v>
      </c>
      <c r="C58" s="11" t="s">
        <v>0</v>
      </c>
      <c r="D58" s="11">
        <f>D53</f>
        <v>5.18</v>
      </c>
      <c r="E58" s="11"/>
      <c r="F58" s="23"/>
    </row>
    <row r="59" spans="1:7" x14ac:dyDescent="0.25">
      <c r="A59" s="4"/>
      <c r="B59" s="5" t="s">
        <v>20</v>
      </c>
      <c r="C59" s="11" t="s">
        <v>0</v>
      </c>
      <c r="D59" s="11">
        <f>D53+3.84</f>
        <v>9.02</v>
      </c>
      <c r="E59" s="11"/>
      <c r="F59" s="23"/>
    </row>
    <row r="60" spans="1:7" x14ac:dyDescent="0.25">
      <c r="A60" s="4"/>
      <c r="B60" s="5" t="s">
        <v>34</v>
      </c>
      <c r="C60" s="11" t="s">
        <v>2</v>
      </c>
      <c r="D60" s="11">
        <f>11.14</f>
        <v>11.14</v>
      </c>
      <c r="E60" s="11"/>
      <c r="F60" s="23"/>
    </row>
    <row r="61" spans="1:7" x14ac:dyDescent="0.25">
      <c r="A61" s="4"/>
      <c r="B61" s="5" t="s">
        <v>64</v>
      </c>
      <c r="C61" s="5" t="s">
        <v>0</v>
      </c>
      <c r="D61" s="15">
        <v>1</v>
      </c>
      <c r="E61" s="11"/>
      <c r="F61" s="23"/>
    </row>
    <row r="62" spans="1:7" x14ac:dyDescent="0.25">
      <c r="A62" s="4"/>
      <c r="B62" s="5" t="s">
        <v>23</v>
      </c>
      <c r="C62" s="5" t="s">
        <v>0</v>
      </c>
      <c r="D62" s="11">
        <f>(D53+15.48)</f>
        <v>20.66</v>
      </c>
      <c r="E62" s="11"/>
      <c r="F62" s="23"/>
    </row>
    <row r="63" spans="1:7" x14ac:dyDescent="0.25">
      <c r="A63" s="4"/>
      <c r="B63" s="5" t="s">
        <v>24</v>
      </c>
      <c r="C63" s="5" t="s">
        <v>0</v>
      </c>
      <c r="D63" s="11">
        <f>(3.84+19.1)</f>
        <v>22.94</v>
      </c>
      <c r="E63" s="11"/>
      <c r="F63" s="23"/>
    </row>
    <row r="64" spans="1:7" x14ac:dyDescent="0.25">
      <c r="A64" s="4"/>
      <c r="B64" s="5" t="s">
        <v>55</v>
      </c>
      <c r="C64" s="11" t="s">
        <v>0</v>
      </c>
      <c r="D64" s="11">
        <f>D62</f>
        <v>20.66</v>
      </c>
      <c r="E64" s="11"/>
      <c r="F64" s="23"/>
    </row>
    <row r="65" spans="1:7" x14ac:dyDescent="0.25">
      <c r="A65" s="4"/>
      <c r="B65" s="5" t="s">
        <v>63</v>
      </c>
      <c r="C65" s="11" t="s">
        <v>0</v>
      </c>
      <c r="D65" s="11">
        <f>D63</f>
        <v>22.94</v>
      </c>
      <c r="E65" s="11"/>
      <c r="F65" s="23"/>
    </row>
    <row r="66" spans="1:7" x14ac:dyDescent="0.25">
      <c r="A66" s="4"/>
      <c r="B66" s="5" t="s">
        <v>61</v>
      </c>
      <c r="C66" s="5" t="s">
        <v>0</v>
      </c>
      <c r="D66" s="11">
        <f>3.84+5.18</f>
        <v>9.02</v>
      </c>
      <c r="E66" s="11"/>
      <c r="F66" s="23"/>
    </row>
    <row r="67" spans="1:7" x14ac:dyDescent="0.25">
      <c r="A67" s="4"/>
      <c r="B67" s="5" t="s">
        <v>60</v>
      </c>
      <c r="C67" s="5" t="s">
        <v>0</v>
      </c>
      <c r="D67" s="11">
        <f>D66</f>
        <v>9.02</v>
      </c>
      <c r="E67" s="11"/>
      <c r="F67" s="23"/>
    </row>
    <row r="68" spans="1:7" x14ac:dyDescent="0.25">
      <c r="A68" s="4"/>
      <c r="B68" s="5" t="s">
        <v>33</v>
      </c>
      <c r="C68" s="5" t="s">
        <v>0</v>
      </c>
      <c r="D68" s="11">
        <f>D66</f>
        <v>9.02</v>
      </c>
      <c r="E68" s="11"/>
      <c r="F68" s="23"/>
    </row>
    <row r="69" spans="1:7" x14ac:dyDescent="0.25">
      <c r="A69" s="4"/>
      <c r="B69" s="5" t="s">
        <v>40</v>
      </c>
      <c r="C69" s="5" t="s">
        <v>0</v>
      </c>
      <c r="D69" s="11">
        <f>D68</f>
        <v>9.02</v>
      </c>
      <c r="E69" s="11"/>
      <c r="F69" s="23"/>
    </row>
    <row r="70" spans="1:7" x14ac:dyDescent="0.25">
      <c r="A70" s="4"/>
      <c r="B70" s="5" t="s">
        <v>65</v>
      </c>
      <c r="C70" s="5" t="s">
        <v>2</v>
      </c>
      <c r="D70" s="11">
        <f>11.14+6.68</f>
        <v>17.82</v>
      </c>
      <c r="E70" s="11"/>
      <c r="F70" s="23"/>
    </row>
    <row r="71" spans="1:7" x14ac:dyDescent="0.25">
      <c r="A71" s="4"/>
      <c r="B71" s="5"/>
      <c r="C71" s="5"/>
      <c r="D71" s="11"/>
      <c r="E71" s="11"/>
      <c r="F71" s="2"/>
      <c r="G71" s="2"/>
    </row>
    <row r="72" spans="1:7" x14ac:dyDescent="0.25">
      <c r="A72" s="20">
        <v>5</v>
      </c>
      <c r="B72" s="32" t="s">
        <v>36</v>
      </c>
      <c r="C72" s="33"/>
      <c r="D72" s="33"/>
      <c r="E72" s="33"/>
      <c r="F72" s="34"/>
    </row>
    <row r="73" spans="1:7" x14ac:dyDescent="0.25">
      <c r="A73" s="4"/>
      <c r="B73" s="5" t="s">
        <v>24</v>
      </c>
      <c r="C73" s="5" t="s">
        <v>0</v>
      </c>
      <c r="D73" s="11">
        <f>2.81+3.48</f>
        <v>6.29</v>
      </c>
      <c r="E73" s="11"/>
      <c r="F73" s="23"/>
    </row>
    <row r="74" spans="1:7" x14ac:dyDescent="0.25">
      <c r="A74" s="4"/>
      <c r="B74" s="5" t="s">
        <v>61</v>
      </c>
      <c r="C74" s="5" t="s">
        <v>0</v>
      </c>
      <c r="D74" s="11">
        <f>D73</f>
        <v>6.29</v>
      </c>
      <c r="E74" s="11"/>
      <c r="F74" s="23"/>
    </row>
    <row r="75" spans="1:7" x14ac:dyDescent="0.25">
      <c r="A75" s="4"/>
      <c r="B75" s="5" t="s">
        <v>60</v>
      </c>
      <c r="C75" s="5" t="s">
        <v>0</v>
      </c>
      <c r="D75" s="11">
        <f>D73</f>
        <v>6.29</v>
      </c>
      <c r="E75" s="11"/>
      <c r="F75" s="23"/>
    </row>
    <row r="76" spans="1:7" x14ac:dyDescent="0.25">
      <c r="A76" s="4"/>
      <c r="B76" s="5" t="s">
        <v>33</v>
      </c>
      <c r="C76" s="5" t="s">
        <v>0</v>
      </c>
      <c r="D76" s="11">
        <f>D73</f>
        <v>6.29</v>
      </c>
      <c r="E76" s="11"/>
      <c r="F76" s="23"/>
    </row>
    <row r="77" spans="1:7" x14ac:dyDescent="0.25">
      <c r="A77" s="4"/>
      <c r="B77" s="5" t="s">
        <v>66</v>
      </c>
      <c r="C77" s="5" t="s">
        <v>0</v>
      </c>
      <c r="D77" s="11">
        <f>D76</f>
        <v>6.29</v>
      </c>
      <c r="E77" s="11"/>
      <c r="F77" s="23"/>
    </row>
    <row r="78" spans="1:7" x14ac:dyDescent="0.25">
      <c r="A78" s="4"/>
      <c r="B78" s="5" t="s">
        <v>65</v>
      </c>
      <c r="C78" s="5" t="s">
        <v>2</v>
      </c>
      <c r="D78" s="11">
        <f>6.15+8.31</f>
        <v>14.46</v>
      </c>
      <c r="E78" s="11"/>
      <c r="F78" s="23"/>
    </row>
    <row r="79" spans="1:7" x14ac:dyDescent="0.25">
      <c r="A79" s="4"/>
      <c r="B79" s="5" t="s">
        <v>23</v>
      </c>
      <c r="C79" s="5" t="s">
        <v>0</v>
      </c>
      <c r="D79" s="11">
        <v>16.11</v>
      </c>
      <c r="E79" s="11"/>
      <c r="F79" s="23"/>
    </row>
    <row r="80" spans="1:7" x14ac:dyDescent="0.25">
      <c r="A80" s="4"/>
      <c r="B80" s="5" t="s">
        <v>67</v>
      </c>
      <c r="C80" s="5" t="s">
        <v>0</v>
      </c>
      <c r="D80" s="15">
        <f>D79*50%</f>
        <v>8.0549999999999997</v>
      </c>
      <c r="E80" s="11"/>
      <c r="F80" s="23"/>
    </row>
    <row r="81" spans="1:6" x14ac:dyDescent="0.25">
      <c r="A81" s="4"/>
      <c r="B81" s="5" t="s">
        <v>55</v>
      </c>
      <c r="C81" s="5" t="s">
        <v>0</v>
      </c>
      <c r="D81" s="11">
        <f>D79</f>
        <v>16.11</v>
      </c>
      <c r="E81" s="11"/>
      <c r="F81" s="23"/>
    </row>
    <row r="82" spans="1:6" x14ac:dyDescent="0.25">
      <c r="A82" s="4"/>
      <c r="B82" s="5" t="s">
        <v>20</v>
      </c>
      <c r="C82" s="5" t="s">
        <v>0</v>
      </c>
      <c r="D82" s="11">
        <f>D73</f>
        <v>6.29</v>
      </c>
      <c r="E82" s="11"/>
      <c r="F82" s="23"/>
    </row>
    <row r="83" spans="1:6" x14ac:dyDescent="0.25">
      <c r="A83" s="4"/>
      <c r="B83" s="5" t="s">
        <v>63</v>
      </c>
      <c r="C83" s="5" t="s">
        <v>0</v>
      </c>
      <c r="D83" s="11">
        <f>D82</f>
        <v>6.29</v>
      </c>
      <c r="E83" s="11"/>
      <c r="F83" s="23"/>
    </row>
    <row r="84" spans="1:6" x14ac:dyDescent="0.25">
      <c r="A84" s="4"/>
      <c r="B84" s="5"/>
      <c r="C84" s="5"/>
      <c r="D84" s="11"/>
      <c r="E84" s="11"/>
      <c r="F84" s="12"/>
    </row>
    <row r="85" spans="1:6" ht="15.75" thickBot="1" x14ac:dyDescent="0.3">
      <c r="A85" s="6"/>
      <c r="B85" s="7"/>
      <c r="C85" s="7"/>
      <c r="D85" s="13"/>
      <c r="E85" s="13"/>
      <c r="F85" s="14"/>
    </row>
    <row r="86" spans="1:6" x14ac:dyDescent="0.25">
      <c r="A86" s="3"/>
      <c r="B86" s="3"/>
      <c r="C86" s="3"/>
      <c r="D86" s="3"/>
      <c r="E86" s="21" t="s">
        <v>10</v>
      </c>
      <c r="F86" s="21">
        <f>SUM(F5:F85)</f>
        <v>0</v>
      </c>
    </row>
    <row r="88" spans="1:6" ht="17.25" customHeight="1" x14ac:dyDescent="0.25">
      <c r="A88" s="18" t="s">
        <v>44</v>
      </c>
    </row>
  </sheetData>
  <mergeCells count="6">
    <mergeCell ref="B72:F72"/>
    <mergeCell ref="A2:F2"/>
    <mergeCell ref="B4:F4"/>
    <mergeCell ref="B16:F16"/>
    <mergeCell ref="B41:F41"/>
    <mergeCell ref="B52:F52"/>
  </mergeCells>
  <printOptions horizontalCentered="1"/>
  <pageMargins left="0.39370078740157483" right="0.39370078740157483" top="0.39370078740157483" bottom="0.39370078740157483" header="0" footer="0"/>
  <pageSetup paperSize="9" scale="85" orientation="portrait" horizontalDpi="180" verticalDpi="180" r:id="rId1"/>
  <rowBreaks count="1" manualBreakCount="1">
    <brk id="5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2017-10-23T07:57:28Z</dcterms:modified>
</cp:coreProperties>
</file>