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20730" windowHeight="9735"/>
  </bookViews>
  <sheets>
    <sheet name="Ремонтні роботи" sheetId="5" r:id="rId1"/>
  </sheets>
  <definedNames>
    <definedName name="_xlnm._FilterDatabase" localSheetId="0" hidden="1">'Ремонтні роботи'!$A$8:$E$64</definedName>
  </definedNames>
  <calcPr calcId="114210" refMode="R1C1"/>
</workbook>
</file>

<file path=xl/calcChain.xml><?xml version="1.0" encoding="utf-8"?>
<calcChain xmlns="http://schemas.openxmlformats.org/spreadsheetml/2006/main">
  <c r="E53" i="5"/>
  <c r="E63"/>
  <c r="C20"/>
  <c r="C16"/>
  <c r="E9"/>
  <c r="E10"/>
  <c r="E11"/>
  <c r="E12"/>
  <c r="E13"/>
  <c r="E14"/>
  <c r="C15"/>
  <c r="E15"/>
  <c r="E16"/>
  <c r="E18"/>
  <c r="E19"/>
  <c r="E20"/>
  <c r="C21"/>
  <c r="E21"/>
  <c r="C22"/>
  <c r="E22"/>
  <c r="E23"/>
  <c r="E24"/>
  <c r="C25"/>
  <c r="E25"/>
  <c r="E26"/>
  <c r="C27"/>
  <c r="E27"/>
  <c r="C28"/>
  <c r="E28"/>
  <c r="C29"/>
  <c r="E29"/>
  <c r="E30"/>
  <c r="E31"/>
  <c r="E32"/>
  <c r="E33"/>
  <c r="E34"/>
  <c r="E35"/>
  <c r="E36"/>
  <c r="E37"/>
  <c r="E38"/>
  <c r="E40"/>
  <c r="E41"/>
  <c r="E42"/>
  <c r="C43"/>
  <c r="E43"/>
  <c r="C44"/>
  <c r="E44"/>
  <c r="E45"/>
  <c r="E46"/>
  <c r="C47"/>
  <c r="E47"/>
  <c r="E49"/>
  <c r="C50"/>
  <c r="E50"/>
  <c r="C51"/>
  <c r="E51"/>
  <c r="C52"/>
  <c r="E52"/>
  <c r="C53"/>
  <c r="E54"/>
  <c r="C55"/>
  <c r="E55"/>
  <c r="E56"/>
  <c r="E57"/>
  <c r="E58"/>
  <c r="E60"/>
  <c r="E61"/>
  <c r="E62"/>
</calcChain>
</file>

<file path=xl/sharedStrings.xml><?xml version="1.0" encoding="utf-8"?>
<sst xmlns="http://schemas.openxmlformats.org/spreadsheetml/2006/main" count="114" uniqueCount="69">
  <si>
    <t>м2</t>
  </si>
  <si>
    <t>шт</t>
  </si>
  <si>
    <t>на загальнобудівельні роботи</t>
  </si>
  <si>
    <t>м.п.</t>
  </si>
  <si>
    <t>Перелік робіт</t>
  </si>
  <si>
    <t>Од. виміру</t>
  </si>
  <si>
    <t>Кількість</t>
  </si>
  <si>
    <t>КОШТОРИС</t>
  </si>
  <si>
    <t>Всього по роботах</t>
  </si>
  <si>
    <t xml:space="preserve">Сума, грн. </t>
  </si>
  <si>
    <t xml:space="preserve">Ціна за одиницю, грн. </t>
  </si>
  <si>
    <t>Облицювання стін керамогранітною плиткою</t>
  </si>
  <si>
    <t>Улаштування покриття підлоги із керамогранітної плитки</t>
  </si>
  <si>
    <t>Монтаж плінтусу ПВХ з кабель-каналом</t>
  </si>
  <si>
    <t>Розділ 6. РІЗНІ РОБОТИ</t>
  </si>
  <si>
    <t>Вивезення стіття</t>
  </si>
  <si>
    <t>маш</t>
  </si>
  <si>
    <t>Улаштування підвісної стелі із ГКЛ</t>
  </si>
  <si>
    <t>Грунтування стелі під шпаклювання</t>
  </si>
  <si>
    <t>Грунтування стелі під фарбування</t>
  </si>
  <si>
    <t xml:space="preserve">Підсилення кута примикання стіни до стелі </t>
  </si>
  <si>
    <t>Фарбування стелі водоемульсійними сумішами</t>
  </si>
  <si>
    <t>Очищення ЗБ стелі під фарбування</t>
  </si>
  <si>
    <t xml:space="preserve">Улаштування фальшстін ГКЛ </t>
  </si>
  <si>
    <t xml:space="preserve">Улаштування опусків із звукоізоляцією під скляні перегородки </t>
  </si>
  <si>
    <t>Зашивання комунікацій ГКЛ</t>
  </si>
  <si>
    <t>Демонтаж обшивки перегородок ГКЛ з однієї сторони (із збереженням)</t>
  </si>
  <si>
    <t>Монтаж перфорованих кутиків</t>
  </si>
  <si>
    <t>Грунтування стін під шпаклювання</t>
  </si>
  <si>
    <t>Грунтування стін під фарбування</t>
  </si>
  <si>
    <t>Фарбування стін водоемульсійними сумішами</t>
  </si>
  <si>
    <t>Очищення та обезпилення цегляної стіни під фарбування</t>
  </si>
  <si>
    <t>Фарбування цегляної стіни лаком</t>
  </si>
  <si>
    <t>Улаштування укосів із ГКЛ н металевому каркасі (ширина укосів 300 мм)</t>
  </si>
  <si>
    <t>Грунтування укосів під шпаклювання (ширина укосів 300 мм)</t>
  </si>
  <si>
    <t>Грунтування укосів під фарбування (ширина укосів 300 мм)</t>
  </si>
  <si>
    <t>Фарбування укосів водоемульсійними сумішами (ширина укосів 300 мм)</t>
  </si>
  <si>
    <t>Очищення та обезпилення колон під фарбування</t>
  </si>
  <si>
    <t>Фарбування колон лаком</t>
  </si>
  <si>
    <t>Підсилення перегородок в місцях дверних прорізів</t>
  </si>
  <si>
    <t xml:space="preserve">Розділ 1. СТЕЛІ </t>
  </si>
  <si>
    <t>Розділ 3. САНВУЗЛИ</t>
  </si>
  <si>
    <t>Улаштування душевих піддонів 830*900 мм</t>
  </si>
  <si>
    <t>Улаштування стяжки з розуклонкою</t>
  </si>
  <si>
    <t>Укладання мозаїки</t>
  </si>
  <si>
    <t>Гідроізоляція стін та підлог обмазувальна</t>
  </si>
  <si>
    <t>Грунтування стін та підлог перед гідроізоляцією</t>
  </si>
  <si>
    <t>Розділ 4. ПІДЛОГИ</t>
  </si>
  <si>
    <t>Забивання штроб в бетонних підлогах 500х200 мм (підсипка піском, армування, стяжка)</t>
  </si>
  <si>
    <t>Грунтування підлоги під самовирівнюючу стяжку</t>
  </si>
  <si>
    <t>Улаштування покриття підлоги із комерційного  лінолеуму на клеї</t>
  </si>
  <si>
    <t>Улаштування самовирівнюючої стяжки товщ. 5 мм</t>
  </si>
  <si>
    <t>Грунтування сходів під фарбування 3,68*1,2 м</t>
  </si>
  <si>
    <t>Фарбуванняя сходів 3,68*1,2 м</t>
  </si>
  <si>
    <t>Монтаж перил на сходах</t>
  </si>
  <si>
    <t>Монтаж міжкімнатних дверних блоків</t>
  </si>
  <si>
    <t>Розвантаження/навантаження матеріалів та сміття</t>
  </si>
  <si>
    <t>т/день</t>
  </si>
  <si>
    <t>Зароблення отворів в ЗБ плиті перекриття ф250 мм</t>
  </si>
  <si>
    <t>Улаштування покриття з вінілової плитки</t>
  </si>
  <si>
    <t>Захист підлог та інших поверхонь плівкою</t>
  </si>
  <si>
    <t>Ремонт приміщень спорт - хабу FIZMAT 2, що знаходиться за адресою: м. Київ, вул. Протасов Яр</t>
  </si>
  <si>
    <t>Розділ 2. СТІНИ ТА ПЕРЕГОРОДКИ</t>
  </si>
  <si>
    <t>Шпаклювання стелі під фарбування</t>
  </si>
  <si>
    <t>Улаштування перегородок із ГКЛ 2 шари із звукоізоляцією</t>
  </si>
  <si>
    <t>Звукоізоляція перегородок мінеральною ватою (існуючі перегородки)</t>
  </si>
  <si>
    <t>Шпаклювання стін під фарбування</t>
  </si>
  <si>
    <t>Шпаклювання укосів під фарбування (ширина укосів 300 мм)</t>
  </si>
  <si>
    <t>Шліфування та знепилення підлоги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</si>
</sst>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b/>
      <sz val="10"/>
      <name val="Arial Cyr"/>
      <family val="2"/>
      <charset val="204"/>
    </font>
    <font>
      <sz val="8"/>
      <name val="Calibri"/>
      <family val="2"/>
      <charset val="204"/>
    </font>
    <font>
      <b/>
      <sz val="12"/>
      <name val="Arial Cyr"/>
      <family val="2"/>
      <charset val="204"/>
    </font>
    <font>
      <b/>
      <sz val="8"/>
      <name val="Arial Cyr"/>
      <charset val="204"/>
    </font>
    <font>
      <sz val="8"/>
      <color indexed="8"/>
      <name val="Calibri"/>
      <family val="2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b/>
      <sz val="14"/>
      <name val="Arial Cyr"/>
      <family val="2"/>
      <charset val="204"/>
    </font>
    <font>
      <b/>
      <sz val="9"/>
      <name val="Arial Cyr"/>
      <charset val="204"/>
    </font>
    <font>
      <sz val="10"/>
      <color indexed="8"/>
      <name val="Times New Roman"/>
      <family val="1"/>
      <charset val="204"/>
    </font>
    <font>
      <b/>
      <sz val="10"/>
      <name val="Arial Cyr"/>
      <charset val="204"/>
    </font>
    <font>
      <sz val="11"/>
      <color indexed="8"/>
      <name val="Calibri"/>
      <family val="2"/>
    </font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3" fillId="0" borderId="0"/>
    <xf numFmtId="0" fontId="1" fillId="0" borderId="0"/>
    <xf numFmtId="0" fontId="14" fillId="0" borderId="0"/>
  </cellStyleXfs>
  <cellXfs count="44">
    <xf numFmtId="0" fontId="0" fillId="0" borderId="0" xfId="0"/>
    <xf numFmtId="0" fontId="0" fillId="0" borderId="0" xfId="0" applyBorder="1"/>
    <xf numFmtId="0" fontId="6" fillId="0" borderId="0" xfId="0" applyFont="1"/>
    <xf numFmtId="0" fontId="7" fillId="0" borderId="0" xfId="0" applyFont="1"/>
    <xf numFmtId="0" fontId="8" fillId="0" borderId="0" xfId="0" applyFont="1"/>
    <xf numFmtId="0" fontId="11" fillId="0" borderId="0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top"/>
    </xf>
    <xf numFmtId="2" fontId="11" fillId="0" borderId="1" xfId="0" applyNumberFormat="1" applyFont="1" applyFill="1" applyBorder="1" applyAlignment="1">
      <alignment horizontal="center" vertical="top"/>
    </xf>
    <xf numFmtId="0" fontId="4" fillId="0" borderId="0" xfId="2" applyNumberFormat="1" applyFont="1" applyBorder="1" applyAlignment="1">
      <alignment horizontal="center" vertical="top" wrapText="1"/>
    </xf>
    <xf numFmtId="0" fontId="10" fillId="2" borderId="1" xfId="2" applyFont="1" applyFill="1" applyBorder="1" applyAlignment="1">
      <alignment vertical="top"/>
    </xf>
    <xf numFmtId="0" fontId="12" fillId="2" borderId="1" xfId="2" applyFont="1" applyFill="1" applyBorder="1" applyAlignment="1">
      <alignment horizontal="center" vertical="top"/>
    </xf>
    <xf numFmtId="0" fontId="0" fillId="3" borderId="0" xfId="0" applyFill="1"/>
    <xf numFmtId="0" fontId="11" fillId="0" borderId="2" xfId="0" applyFont="1" applyFill="1" applyBorder="1" applyAlignment="1">
      <alignment horizontal="center" vertical="top"/>
    </xf>
    <xf numFmtId="2" fontId="11" fillId="0" borderId="2" xfId="0" applyNumberFormat="1" applyFont="1" applyFill="1" applyBorder="1" applyAlignment="1">
      <alignment horizontal="center" vertical="top"/>
    </xf>
    <xf numFmtId="4" fontId="7" fillId="0" borderId="3" xfId="0" applyNumberFormat="1" applyFont="1" applyFill="1" applyBorder="1" applyAlignment="1">
      <alignment horizontal="center" vertical="top"/>
    </xf>
    <xf numFmtId="0" fontId="11" fillId="0" borderId="4" xfId="0" applyFont="1" applyFill="1" applyBorder="1" applyAlignment="1">
      <alignment horizontal="left" vertical="top" wrapText="1"/>
    </xf>
    <xf numFmtId="4" fontId="7" fillId="0" borderId="5" xfId="0" applyNumberFormat="1" applyFont="1" applyFill="1" applyBorder="1" applyAlignment="1">
      <alignment horizontal="center" vertical="top"/>
    </xf>
    <xf numFmtId="0" fontId="11" fillId="0" borderId="6" xfId="0" applyFont="1" applyFill="1" applyBorder="1" applyAlignment="1">
      <alignment vertical="top" wrapText="1"/>
    </xf>
    <xf numFmtId="0" fontId="11" fillId="0" borderId="7" xfId="0" applyFont="1" applyFill="1" applyBorder="1" applyAlignment="1">
      <alignment horizontal="center" vertical="top"/>
    </xf>
    <xf numFmtId="2" fontId="11" fillId="0" borderId="7" xfId="0" applyNumberFormat="1" applyFont="1" applyFill="1" applyBorder="1" applyAlignment="1">
      <alignment horizontal="center" vertical="top"/>
    </xf>
    <xf numFmtId="4" fontId="7" fillId="0" borderId="8" xfId="0" applyNumberFormat="1" applyFont="1" applyFill="1" applyBorder="1" applyAlignment="1">
      <alignment horizontal="center" vertical="top"/>
    </xf>
    <xf numFmtId="2" fontId="11" fillId="0" borderId="9" xfId="0" applyNumberFormat="1" applyFont="1" applyFill="1" applyBorder="1" applyAlignment="1">
      <alignment horizontal="center" vertical="top"/>
    </xf>
    <xf numFmtId="0" fontId="11" fillId="0" borderId="9" xfId="0" applyFont="1" applyFill="1" applyBorder="1" applyAlignment="1">
      <alignment horizontal="center" vertical="top"/>
    </xf>
    <xf numFmtId="0" fontId="10" fillId="2" borderId="5" xfId="2" applyFont="1" applyFill="1" applyBorder="1" applyAlignment="1">
      <alignment vertical="top"/>
    </xf>
    <xf numFmtId="2" fontId="11" fillId="0" borderId="10" xfId="0" applyNumberFormat="1" applyFont="1" applyFill="1" applyBorder="1" applyAlignment="1">
      <alignment horizontal="center" vertical="center"/>
    </xf>
    <xf numFmtId="4" fontId="7" fillId="0" borderId="11" xfId="0" applyNumberFormat="1" applyFont="1" applyBorder="1" applyAlignment="1">
      <alignment horizontal="center" vertical="center"/>
    </xf>
    <xf numFmtId="0" fontId="10" fillId="2" borderId="4" xfId="2" applyFont="1" applyFill="1" applyBorder="1" applyAlignment="1">
      <alignment horizontal="center" vertical="top"/>
    </xf>
    <xf numFmtId="0" fontId="11" fillId="0" borderId="12" xfId="0" applyFont="1" applyFill="1" applyBorder="1" applyAlignment="1">
      <alignment horizontal="left" vertical="top" wrapText="1"/>
    </xf>
    <xf numFmtId="0" fontId="11" fillId="0" borderId="13" xfId="0" applyFont="1" applyFill="1" applyBorder="1" applyAlignment="1">
      <alignment horizontal="left" vertical="top" wrapText="1"/>
    </xf>
    <xf numFmtId="4" fontId="7" fillId="0" borderId="14" xfId="0" applyNumberFormat="1" applyFont="1" applyFill="1" applyBorder="1" applyAlignment="1">
      <alignment horizontal="center" vertical="top"/>
    </xf>
    <xf numFmtId="4" fontId="12" fillId="2" borderId="5" xfId="2" applyNumberFormat="1" applyFont="1" applyFill="1" applyBorder="1" applyAlignment="1">
      <alignment horizontal="center" vertical="top"/>
    </xf>
    <xf numFmtId="0" fontId="10" fillId="2" borderId="13" xfId="2" applyFont="1" applyFill="1" applyBorder="1" applyAlignment="1">
      <alignment horizontal="center" vertical="top"/>
    </xf>
    <xf numFmtId="0" fontId="10" fillId="2" borderId="9" xfId="2" applyFont="1" applyFill="1" applyBorder="1" applyAlignment="1">
      <alignment vertical="top"/>
    </xf>
    <xf numFmtId="0" fontId="10" fillId="2" borderId="14" xfId="2" applyFont="1" applyFill="1" applyBorder="1" applyAlignment="1">
      <alignment vertical="top"/>
    </xf>
    <xf numFmtId="0" fontId="5" fillId="0" borderId="15" xfId="2" applyFont="1" applyFill="1" applyBorder="1" applyAlignment="1">
      <alignment horizontal="center" vertical="center"/>
    </xf>
    <xf numFmtId="0" fontId="5" fillId="0" borderId="10" xfId="2" applyFont="1" applyFill="1" applyBorder="1" applyAlignment="1">
      <alignment horizontal="center" vertical="center"/>
    </xf>
    <xf numFmtId="0" fontId="5" fillId="0" borderId="10" xfId="2" applyFont="1" applyFill="1" applyBorder="1" applyAlignment="1">
      <alignment horizontal="center" vertical="center" wrapText="1"/>
    </xf>
    <xf numFmtId="0" fontId="5" fillId="0" borderId="11" xfId="2" applyFont="1" applyFill="1" applyBorder="1" applyAlignment="1">
      <alignment horizontal="center" vertical="center" wrapText="1"/>
    </xf>
    <xf numFmtId="0" fontId="7" fillId="0" borderId="16" xfId="0" applyFont="1" applyBorder="1" applyAlignment="1">
      <alignment horizontal="right" vertical="center"/>
    </xf>
    <xf numFmtId="0" fontId="7" fillId="0" borderId="17" xfId="0" applyFont="1" applyBorder="1" applyAlignment="1">
      <alignment horizontal="right" vertical="center"/>
    </xf>
    <xf numFmtId="0" fontId="7" fillId="0" borderId="18" xfId="0" applyFont="1" applyBorder="1" applyAlignment="1">
      <alignment horizontal="right" vertical="center"/>
    </xf>
    <xf numFmtId="0" fontId="9" fillId="0" borderId="0" xfId="2" applyNumberFormat="1" applyFont="1" applyBorder="1" applyAlignment="1">
      <alignment horizontal="center" vertical="top" wrapText="1"/>
    </xf>
    <xf numFmtId="0" fontId="2" fillId="0" borderId="0" xfId="2" applyNumberFormat="1" applyFont="1" applyBorder="1" applyAlignment="1">
      <alignment horizontal="center" vertical="top" wrapText="1"/>
    </xf>
    <xf numFmtId="0" fontId="4" fillId="0" borderId="0" xfId="2" applyNumberFormat="1" applyFont="1" applyBorder="1" applyAlignment="1">
      <alignment horizontal="center" vertical="top" wrapText="1"/>
    </xf>
  </cellXfs>
  <cellStyles count="4">
    <cellStyle name="Normal 2" xfId="1"/>
    <cellStyle name="Обычный" xfId="0" builtinId="0"/>
    <cellStyle name="Обычный 2" xfId="2"/>
    <cellStyle name="Обычный 2 2" xf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E71"/>
  <sheetViews>
    <sheetView tabSelected="1" zoomScale="110" zoomScaleNormal="90" workbookViewId="0">
      <selection activeCell="D54" sqref="D54"/>
    </sheetView>
  </sheetViews>
  <sheetFormatPr defaultRowHeight="15"/>
  <cols>
    <col min="1" max="1" width="39.7109375" customWidth="1"/>
    <col min="2" max="2" width="12.28515625" customWidth="1"/>
    <col min="3" max="3" width="9.7109375" customWidth="1"/>
    <col min="4" max="4" width="11" customWidth="1"/>
    <col min="5" max="5" width="12.42578125" customWidth="1"/>
  </cols>
  <sheetData>
    <row r="2" spans="1:5">
      <c r="A2" s="1"/>
      <c r="B2" s="1"/>
      <c r="C2" s="1"/>
      <c r="D2" s="1"/>
      <c r="E2" s="1"/>
    </row>
    <row r="3" spans="1:5" ht="20.25" customHeight="1">
      <c r="A3" s="41" t="s">
        <v>7</v>
      </c>
      <c r="B3" s="41"/>
      <c r="C3" s="41"/>
      <c r="D3" s="41"/>
      <c r="E3" s="41"/>
    </row>
    <row r="4" spans="1:5" ht="19.5" customHeight="1">
      <c r="A4" s="42" t="s">
        <v>2</v>
      </c>
      <c r="B4" s="42"/>
      <c r="C4" s="42"/>
      <c r="D4" s="42"/>
      <c r="E4" s="42"/>
    </row>
    <row r="5" spans="1:5" ht="36.75" customHeight="1">
      <c r="A5" s="43" t="s">
        <v>61</v>
      </c>
      <c r="B5" s="43"/>
      <c r="C5" s="43"/>
      <c r="D5" s="43"/>
      <c r="E5" s="43"/>
    </row>
    <row r="6" spans="1:5" ht="16.5" customHeight="1" thickBot="1">
      <c r="A6" s="8"/>
      <c r="B6" s="8"/>
      <c r="C6" s="8"/>
      <c r="D6" s="8"/>
      <c r="E6" s="8"/>
    </row>
    <row r="7" spans="1:5" ht="39.75" customHeight="1" thickBot="1">
      <c r="A7" s="34" t="s">
        <v>4</v>
      </c>
      <c r="B7" s="35" t="s">
        <v>5</v>
      </c>
      <c r="C7" s="35" t="s">
        <v>6</v>
      </c>
      <c r="D7" s="36" t="s">
        <v>10</v>
      </c>
      <c r="E7" s="37" t="s">
        <v>9</v>
      </c>
    </row>
    <row r="8" spans="1:5" ht="18" customHeight="1">
      <c r="A8" s="31" t="s">
        <v>40</v>
      </c>
      <c r="B8" s="32"/>
      <c r="C8" s="32"/>
      <c r="D8" s="32"/>
      <c r="E8" s="33"/>
    </row>
    <row r="9" spans="1:5" s="11" customFormat="1" ht="28.5" customHeight="1">
      <c r="A9" s="15" t="s">
        <v>58</v>
      </c>
      <c r="B9" s="6" t="s">
        <v>1</v>
      </c>
      <c r="C9" s="7">
        <v>3</v>
      </c>
      <c r="D9" s="7">
        <v>120</v>
      </c>
      <c r="E9" s="16">
        <f t="shared" ref="E9:E16" si="0">C9*D9</f>
        <v>360</v>
      </c>
    </row>
    <row r="10" spans="1:5" s="11" customFormat="1" ht="23.25" customHeight="1">
      <c r="A10" s="15" t="s">
        <v>22</v>
      </c>
      <c r="B10" s="6" t="s">
        <v>0</v>
      </c>
      <c r="C10" s="7">
        <v>318.5</v>
      </c>
      <c r="D10" s="7">
        <v>15</v>
      </c>
      <c r="E10" s="16">
        <f t="shared" si="0"/>
        <v>4777.5</v>
      </c>
    </row>
    <row r="11" spans="1:5" s="11" customFormat="1" ht="24.75" customHeight="1">
      <c r="A11" s="27" t="s">
        <v>17</v>
      </c>
      <c r="B11" s="12" t="s">
        <v>0</v>
      </c>
      <c r="C11" s="13">
        <v>27.5</v>
      </c>
      <c r="D11" s="13">
        <v>130</v>
      </c>
      <c r="E11" s="14">
        <f t="shared" si="0"/>
        <v>3575</v>
      </c>
    </row>
    <row r="12" spans="1:5" s="11" customFormat="1" ht="24" customHeight="1">
      <c r="A12" s="15" t="s">
        <v>18</v>
      </c>
      <c r="B12" s="6" t="s">
        <v>0</v>
      </c>
      <c r="C12" s="7">
        <v>38</v>
      </c>
      <c r="D12" s="7">
        <v>5</v>
      </c>
      <c r="E12" s="16">
        <f t="shared" si="0"/>
        <v>190</v>
      </c>
    </row>
    <row r="13" spans="1:5" s="11" customFormat="1" ht="30" customHeight="1">
      <c r="A13" s="15" t="s">
        <v>63</v>
      </c>
      <c r="B13" s="6" t="s">
        <v>0</v>
      </c>
      <c r="C13" s="7">
        <v>38</v>
      </c>
      <c r="D13" s="7">
        <v>80</v>
      </c>
      <c r="E13" s="16">
        <f t="shared" si="0"/>
        <v>3040</v>
      </c>
    </row>
    <row r="14" spans="1:5" s="11" customFormat="1" ht="20.25" customHeight="1">
      <c r="A14" s="27" t="s">
        <v>20</v>
      </c>
      <c r="B14" s="12" t="s">
        <v>3</v>
      </c>
      <c r="C14" s="13">
        <v>74.242999999999995</v>
      </c>
      <c r="D14" s="13">
        <v>10</v>
      </c>
      <c r="E14" s="14">
        <f t="shared" si="0"/>
        <v>742.43</v>
      </c>
    </row>
    <row r="15" spans="1:5" s="11" customFormat="1" ht="21" customHeight="1">
      <c r="A15" s="15" t="s">
        <v>19</v>
      </c>
      <c r="B15" s="6" t="s">
        <v>0</v>
      </c>
      <c r="C15" s="7">
        <f>38+155+318.5</f>
        <v>511.5</v>
      </c>
      <c r="D15" s="7">
        <v>5</v>
      </c>
      <c r="E15" s="16">
        <f t="shared" si="0"/>
        <v>2557.5</v>
      </c>
    </row>
    <row r="16" spans="1:5" s="11" customFormat="1" ht="21" customHeight="1">
      <c r="A16" s="27" t="s">
        <v>21</v>
      </c>
      <c r="B16" s="12" t="s">
        <v>0</v>
      </c>
      <c r="C16" s="13">
        <f>38+155+318.5</f>
        <v>511.5</v>
      </c>
      <c r="D16" s="13">
        <v>30</v>
      </c>
      <c r="E16" s="14">
        <f t="shared" si="0"/>
        <v>15345</v>
      </c>
    </row>
    <row r="17" spans="1:5" s="11" customFormat="1" ht="18" customHeight="1">
      <c r="A17" s="26" t="s">
        <v>62</v>
      </c>
      <c r="B17" s="9"/>
      <c r="C17" s="9"/>
      <c r="D17" s="9"/>
      <c r="E17" s="23"/>
    </row>
    <row r="18" spans="1:5" s="11" customFormat="1" ht="32.25" customHeight="1">
      <c r="A18" s="27" t="s">
        <v>64</v>
      </c>
      <c r="B18" s="12" t="s">
        <v>0</v>
      </c>
      <c r="C18" s="13">
        <v>148.4</v>
      </c>
      <c r="D18" s="13">
        <v>130</v>
      </c>
      <c r="E18" s="14">
        <f t="shared" ref="E18:E25" si="1">C18*D18</f>
        <v>19292</v>
      </c>
    </row>
    <row r="19" spans="1:5" s="11" customFormat="1" ht="31.5" customHeight="1">
      <c r="A19" s="15" t="s">
        <v>26</v>
      </c>
      <c r="B19" s="6" t="s">
        <v>0</v>
      </c>
      <c r="C19" s="7">
        <v>46.5</v>
      </c>
      <c r="D19" s="7">
        <v>20</v>
      </c>
      <c r="E19" s="16">
        <f t="shared" si="1"/>
        <v>930</v>
      </c>
    </row>
    <row r="20" spans="1:5" s="11" customFormat="1" ht="30.75" customHeight="1">
      <c r="A20" s="27" t="s">
        <v>65</v>
      </c>
      <c r="B20" s="12" t="s">
        <v>0</v>
      </c>
      <c r="C20" s="13">
        <f>46.5</f>
        <v>46.5</v>
      </c>
      <c r="D20" s="13">
        <v>20</v>
      </c>
      <c r="E20" s="14">
        <f t="shared" si="1"/>
        <v>930</v>
      </c>
    </row>
    <row r="21" spans="1:5" s="11" customFormat="1" ht="26.25" customHeight="1">
      <c r="A21" s="27" t="s">
        <v>23</v>
      </c>
      <c r="B21" s="12" t="s">
        <v>0</v>
      </c>
      <c r="C21" s="13">
        <f>56+14.38</f>
        <v>70.38</v>
      </c>
      <c r="D21" s="13">
        <v>100</v>
      </c>
      <c r="E21" s="14">
        <f t="shared" si="1"/>
        <v>7038</v>
      </c>
    </row>
    <row r="22" spans="1:5" s="11" customFormat="1" ht="31.5" customHeight="1">
      <c r="A22" s="27" t="s">
        <v>24</v>
      </c>
      <c r="B22" s="12" t="s">
        <v>0</v>
      </c>
      <c r="C22" s="13">
        <f>2.5+14.3</f>
        <v>16.8</v>
      </c>
      <c r="D22" s="13">
        <v>150</v>
      </c>
      <c r="E22" s="14">
        <f t="shared" si="1"/>
        <v>2520</v>
      </c>
    </row>
    <row r="23" spans="1:5" s="11" customFormat="1" ht="24" customHeight="1">
      <c r="A23" s="27" t="s">
        <v>25</v>
      </c>
      <c r="B23" s="12" t="s">
        <v>0</v>
      </c>
      <c r="C23" s="13">
        <v>13</v>
      </c>
      <c r="D23" s="13">
        <v>100</v>
      </c>
      <c r="E23" s="14">
        <f t="shared" si="1"/>
        <v>1300</v>
      </c>
    </row>
    <row r="24" spans="1:5" s="11" customFormat="1" ht="32.25" customHeight="1">
      <c r="A24" s="27" t="s">
        <v>39</v>
      </c>
      <c r="B24" s="12" t="s">
        <v>1</v>
      </c>
      <c r="C24" s="13">
        <v>13</v>
      </c>
      <c r="D24" s="13">
        <v>50</v>
      </c>
      <c r="E24" s="14">
        <f t="shared" si="1"/>
        <v>650</v>
      </c>
    </row>
    <row r="25" spans="1:5" s="11" customFormat="1" ht="24" customHeight="1">
      <c r="A25" s="15" t="s">
        <v>28</v>
      </c>
      <c r="B25" s="6" t="s">
        <v>0</v>
      </c>
      <c r="C25" s="7">
        <f>361.34+130.26</f>
        <v>491.59999999999997</v>
      </c>
      <c r="D25" s="7">
        <v>5</v>
      </c>
      <c r="E25" s="16">
        <f t="shared" si="1"/>
        <v>2458</v>
      </c>
    </row>
    <row r="26" spans="1:5" s="11" customFormat="1" ht="21" customHeight="1">
      <c r="A26" s="27" t="s">
        <v>27</v>
      </c>
      <c r="B26" s="12" t="s">
        <v>3</v>
      </c>
      <c r="C26" s="13">
        <v>153.69999999999999</v>
      </c>
      <c r="D26" s="13">
        <v>10</v>
      </c>
      <c r="E26" s="14">
        <f t="shared" ref="E26:E38" si="2">C26*D26</f>
        <v>1537</v>
      </c>
    </row>
    <row r="27" spans="1:5" s="11" customFormat="1" ht="23.25" customHeight="1">
      <c r="A27" s="15" t="s">
        <v>66</v>
      </c>
      <c r="B27" s="6" t="s">
        <v>0</v>
      </c>
      <c r="C27" s="13">
        <f>410.34+130.26</f>
        <v>540.59999999999991</v>
      </c>
      <c r="D27" s="13">
        <v>80</v>
      </c>
      <c r="E27" s="16">
        <f t="shared" si="2"/>
        <v>43247.999999999993</v>
      </c>
    </row>
    <row r="28" spans="1:5" s="11" customFormat="1" ht="21" customHeight="1">
      <c r="A28" s="15" t="s">
        <v>29</v>
      </c>
      <c r="B28" s="6" t="s">
        <v>0</v>
      </c>
      <c r="C28" s="13">
        <f>410.34+130.26</f>
        <v>540.59999999999991</v>
      </c>
      <c r="D28" s="13">
        <v>5</v>
      </c>
      <c r="E28" s="16">
        <f t="shared" si="2"/>
        <v>2702.9999999999995</v>
      </c>
    </row>
    <row r="29" spans="1:5" s="11" customFormat="1" ht="21" customHeight="1">
      <c r="A29" s="27" t="s">
        <v>30</v>
      </c>
      <c r="B29" s="12" t="s">
        <v>0</v>
      </c>
      <c r="C29" s="13">
        <f>410.34+130.26</f>
        <v>540.59999999999991</v>
      </c>
      <c r="D29" s="13">
        <v>30</v>
      </c>
      <c r="E29" s="14">
        <f t="shared" si="2"/>
        <v>16217.999999999996</v>
      </c>
    </row>
    <row r="30" spans="1:5" s="11" customFormat="1" ht="30.75" customHeight="1">
      <c r="A30" s="27" t="s">
        <v>31</v>
      </c>
      <c r="B30" s="12" t="s">
        <v>0</v>
      </c>
      <c r="C30" s="13">
        <v>156.5</v>
      </c>
      <c r="D30" s="13">
        <v>40</v>
      </c>
      <c r="E30" s="14">
        <f t="shared" si="2"/>
        <v>6260</v>
      </c>
    </row>
    <row r="31" spans="1:5" s="11" customFormat="1" ht="21" customHeight="1">
      <c r="A31" s="15" t="s">
        <v>32</v>
      </c>
      <c r="B31" s="6" t="s">
        <v>0</v>
      </c>
      <c r="C31" s="7">
        <v>156.5</v>
      </c>
      <c r="D31" s="13">
        <v>35</v>
      </c>
      <c r="E31" s="16">
        <f t="shared" si="2"/>
        <v>5477.5</v>
      </c>
    </row>
    <row r="32" spans="1:5" s="11" customFormat="1" ht="29.25" customHeight="1">
      <c r="A32" s="27" t="s">
        <v>37</v>
      </c>
      <c r="B32" s="12" t="s">
        <v>0</v>
      </c>
      <c r="C32" s="13">
        <v>100.87</v>
      </c>
      <c r="D32" s="13">
        <v>40</v>
      </c>
      <c r="E32" s="14">
        <f t="shared" si="2"/>
        <v>4034.8</v>
      </c>
    </row>
    <row r="33" spans="1:5" s="11" customFormat="1" ht="21" customHeight="1">
      <c r="A33" s="15" t="s">
        <v>38</v>
      </c>
      <c r="B33" s="6" t="s">
        <v>0</v>
      </c>
      <c r="C33" s="7">
        <v>100.87</v>
      </c>
      <c r="D33" s="13">
        <v>35</v>
      </c>
      <c r="E33" s="16">
        <f t="shared" si="2"/>
        <v>3530.4500000000003</v>
      </c>
    </row>
    <row r="34" spans="1:5" s="11" customFormat="1" ht="31.5" customHeight="1">
      <c r="A34" s="27" t="s">
        <v>33</v>
      </c>
      <c r="B34" s="12" t="s">
        <v>3</v>
      </c>
      <c r="C34" s="13">
        <v>42</v>
      </c>
      <c r="D34" s="13">
        <v>80</v>
      </c>
      <c r="E34" s="14">
        <f t="shared" si="2"/>
        <v>3360</v>
      </c>
    </row>
    <row r="35" spans="1:5" s="11" customFormat="1" ht="30" customHeight="1">
      <c r="A35" s="15" t="s">
        <v>34</v>
      </c>
      <c r="B35" s="6" t="s">
        <v>3</v>
      </c>
      <c r="C35" s="7">
        <v>42</v>
      </c>
      <c r="D35" s="7">
        <v>5</v>
      </c>
      <c r="E35" s="16">
        <f t="shared" si="2"/>
        <v>210</v>
      </c>
    </row>
    <row r="36" spans="1:5" s="11" customFormat="1" ht="30.75" customHeight="1">
      <c r="A36" s="15" t="s">
        <v>67</v>
      </c>
      <c r="B36" s="6" t="s">
        <v>3</v>
      </c>
      <c r="C36" s="7">
        <v>42</v>
      </c>
      <c r="D36" s="13">
        <v>80</v>
      </c>
      <c r="E36" s="16">
        <f t="shared" si="2"/>
        <v>3360</v>
      </c>
    </row>
    <row r="37" spans="1:5" s="11" customFormat="1" ht="30.75" customHeight="1">
      <c r="A37" s="15" t="s">
        <v>35</v>
      </c>
      <c r="B37" s="6" t="s">
        <v>3</v>
      </c>
      <c r="C37" s="7">
        <v>42</v>
      </c>
      <c r="D37" s="13">
        <v>5</v>
      </c>
      <c r="E37" s="16">
        <f t="shared" si="2"/>
        <v>210</v>
      </c>
    </row>
    <row r="38" spans="1:5" s="11" customFormat="1" ht="30.75" customHeight="1">
      <c r="A38" s="27" t="s">
        <v>36</v>
      </c>
      <c r="B38" s="12" t="s">
        <v>3</v>
      </c>
      <c r="C38" s="13">
        <v>42</v>
      </c>
      <c r="D38" s="13">
        <v>30</v>
      </c>
      <c r="E38" s="14">
        <f t="shared" si="2"/>
        <v>1260</v>
      </c>
    </row>
    <row r="39" spans="1:5" s="11" customFormat="1" ht="19.5" customHeight="1">
      <c r="A39" s="26" t="s">
        <v>41</v>
      </c>
      <c r="B39" s="9"/>
      <c r="C39" s="9"/>
      <c r="D39" s="9"/>
      <c r="E39" s="23"/>
    </row>
    <row r="40" spans="1:5" s="11" customFormat="1" ht="24" customHeight="1">
      <c r="A40" s="27" t="s">
        <v>42</v>
      </c>
      <c r="B40" s="12" t="s">
        <v>1</v>
      </c>
      <c r="C40" s="13">
        <v>8</v>
      </c>
      <c r="D40" s="13">
        <v>500</v>
      </c>
      <c r="E40" s="14">
        <f t="shared" ref="E40:E45" si="3">C40*D40</f>
        <v>4000</v>
      </c>
    </row>
    <row r="41" spans="1:5" s="11" customFormat="1" ht="25.5" customHeight="1">
      <c r="A41" s="15" t="s">
        <v>43</v>
      </c>
      <c r="B41" s="6" t="s">
        <v>1</v>
      </c>
      <c r="C41" s="7">
        <v>8</v>
      </c>
      <c r="D41" s="13">
        <v>80</v>
      </c>
      <c r="E41" s="14">
        <f t="shared" si="3"/>
        <v>640</v>
      </c>
    </row>
    <row r="42" spans="1:5" s="11" customFormat="1" ht="26.25" customHeight="1">
      <c r="A42" s="27" t="s">
        <v>44</v>
      </c>
      <c r="B42" s="12" t="s">
        <v>0</v>
      </c>
      <c r="C42" s="13">
        <v>5.5</v>
      </c>
      <c r="D42" s="13">
        <v>230</v>
      </c>
      <c r="E42" s="14">
        <f t="shared" si="3"/>
        <v>1265</v>
      </c>
    </row>
    <row r="43" spans="1:5" s="11" customFormat="1" ht="24" customHeight="1">
      <c r="A43" s="15" t="s">
        <v>46</v>
      </c>
      <c r="B43" s="6" t="s">
        <v>0</v>
      </c>
      <c r="C43" s="13">
        <f>101.88+20</f>
        <v>121.88</v>
      </c>
      <c r="D43" s="13">
        <v>5</v>
      </c>
      <c r="E43" s="14">
        <f t="shared" si="3"/>
        <v>609.4</v>
      </c>
    </row>
    <row r="44" spans="1:5" s="11" customFormat="1" ht="24.75" customHeight="1">
      <c r="A44" s="27" t="s">
        <v>45</v>
      </c>
      <c r="B44" s="12" t="s">
        <v>0</v>
      </c>
      <c r="C44" s="13">
        <f>101.88+20</f>
        <v>121.88</v>
      </c>
      <c r="D44" s="13">
        <v>45</v>
      </c>
      <c r="E44" s="14">
        <f t="shared" si="3"/>
        <v>5484.5999999999995</v>
      </c>
    </row>
    <row r="45" spans="1:5" s="11" customFormat="1" ht="23.25" customHeight="1">
      <c r="A45" s="27" t="s">
        <v>11</v>
      </c>
      <c r="B45" s="12" t="s">
        <v>0</v>
      </c>
      <c r="C45" s="13">
        <v>113.13</v>
      </c>
      <c r="D45" s="13">
        <v>180</v>
      </c>
      <c r="E45" s="14">
        <f t="shared" si="3"/>
        <v>20363.399999999998</v>
      </c>
    </row>
    <row r="46" spans="1:5" s="11" customFormat="1" ht="35.25" customHeight="1">
      <c r="A46" s="27" t="s">
        <v>12</v>
      </c>
      <c r="B46" s="12" t="s">
        <v>0</v>
      </c>
      <c r="C46" s="13">
        <v>20</v>
      </c>
      <c r="D46" s="13">
        <v>180</v>
      </c>
      <c r="E46" s="14">
        <f>C46*D46</f>
        <v>3600</v>
      </c>
    </row>
    <row r="47" spans="1:5" s="11" customFormat="1" ht="31.5" customHeight="1">
      <c r="A47" s="27" t="s">
        <v>55</v>
      </c>
      <c r="B47" s="12" t="s">
        <v>1</v>
      </c>
      <c r="C47" s="13">
        <f>4+5+4</f>
        <v>13</v>
      </c>
      <c r="D47" s="13">
        <v>450</v>
      </c>
      <c r="E47" s="14">
        <f>C47*D47</f>
        <v>5850</v>
      </c>
    </row>
    <row r="48" spans="1:5" s="11" customFormat="1" ht="18" customHeight="1">
      <c r="A48" s="26" t="s">
        <v>47</v>
      </c>
      <c r="B48" s="9"/>
      <c r="C48" s="9"/>
      <c r="D48" s="9"/>
      <c r="E48" s="23"/>
    </row>
    <row r="49" spans="1:5" s="11" customFormat="1" ht="31.5" customHeight="1">
      <c r="A49" s="27" t="s">
        <v>48</v>
      </c>
      <c r="B49" s="12" t="s">
        <v>3</v>
      </c>
      <c r="C49" s="13">
        <v>40.799999999999997</v>
      </c>
      <c r="D49" s="13">
        <v>50</v>
      </c>
      <c r="E49" s="14">
        <f t="shared" ref="E49:E58" si="4">C49*D49</f>
        <v>2039.9999999999998</v>
      </c>
    </row>
    <row r="50" spans="1:5" s="11" customFormat="1" ht="28.5" customHeight="1">
      <c r="A50" s="15" t="s">
        <v>49</v>
      </c>
      <c r="B50" s="6" t="s">
        <v>0</v>
      </c>
      <c r="C50" s="7">
        <f>8.1+155</f>
        <v>163.1</v>
      </c>
      <c r="D50" s="7">
        <v>5</v>
      </c>
      <c r="E50" s="16">
        <f t="shared" si="4"/>
        <v>815.5</v>
      </c>
    </row>
    <row r="51" spans="1:5" s="11" customFormat="1" ht="27" customHeight="1">
      <c r="A51" s="15" t="s">
        <v>51</v>
      </c>
      <c r="B51" s="6" t="s">
        <v>0</v>
      </c>
      <c r="C51" s="7">
        <f>8.1+155</f>
        <v>163.1</v>
      </c>
      <c r="D51" s="7">
        <v>55</v>
      </c>
      <c r="E51" s="16">
        <f t="shared" si="4"/>
        <v>8970.5</v>
      </c>
    </row>
    <row r="52" spans="1:5" s="11" customFormat="1" ht="27" customHeight="1">
      <c r="A52" s="27" t="s">
        <v>68</v>
      </c>
      <c r="B52" s="12" t="s">
        <v>0</v>
      </c>
      <c r="C52" s="13">
        <f>8.1+155</f>
        <v>163.1</v>
      </c>
      <c r="D52" s="13">
        <v>15</v>
      </c>
      <c r="E52" s="16">
        <f t="shared" si="4"/>
        <v>2446.5</v>
      </c>
    </row>
    <row r="53" spans="1:5" s="11" customFormat="1" ht="27" customHeight="1">
      <c r="A53" s="27" t="s">
        <v>50</v>
      </c>
      <c r="B53" s="12" t="s">
        <v>0</v>
      </c>
      <c r="C53" s="13">
        <f>300+55</f>
        <v>355</v>
      </c>
      <c r="D53" s="13">
        <v>45</v>
      </c>
      <c r="E53" s="14">
        <f t="shared" si="4"/>
        <v>15975</v>
      </c>
    </row>
    <row r="54" spans="1:5" s="11" customFormat="1" ht="20.25" customHeight="1">
      <c r="A54" s="27" t="s">
        <v>59</v>
      </c>
      <c r="B54" s="12" t="s">
        <v>0</v>
      </c>
      <c r="C54" s="13">
        <v>91</v>
      </c>
      <c r="D54" s="13">
        <v>100</v>
      </c>
      <c r="E54" s="14">
        <f t="shared" si="4"/>
        <v>9100</v>
      </c>
    </row>
    <row r="55" spans="1:5" s="11" customFormat="1" ht="21.75" customHeight="1">
      <c r="A55" s="15" t="s">
        <v>13</v>
      </c>
      <c r="B55" s="6" t="s">
        <v>3</v>
      </c>
      <c r="C55" s="7">
        <f>192.5+56.42</f>
        <v>248.92000000000002</v>
      </c>
      <c r="D55" s="7">
        <v>30</v>
      </c>
      <c r="E55" s="16">
        <f t="shared" si="4"/>
        <v>7467.6</v>
      </c>
    </row>
    <row r="56" spans="1:5" s="11" customFormat="1" ht="22.5" customHeight="1">
      <c r="A56" s="28" t="s">
        <v>52</v>
      </c>
      <c r="B56" s="22" t="s">
        <v>0</v>
      </c>
      <c r="C56" s="21">
        <v>6.9</v>
      </c>
      <c r="D56" s="21">
        <v>5</v>
      </c>
      <c r="E56" s="29">
        <f t="shared" si="4"/>
        <v>34.5</v>
      </c>
    </row>
    <row r="57" spans="1:5" s="11" customFormat="1" ht="21" customHeight="1">
      <c r="A57" s="28" t="s">
        <v>53</v>
      </c>
      <c r="B57" s="22" t="s">
        <v>0</v>
      </c>
      <c r="C57" s="21">
        <v>6.9</v>
      </c>
      <c r="D57" s="21">
        <v>35</v>
      </c>
      <c r="E57" s="29">
        <f t="shared" si="4"/>
        <v>241.5</v>
      </c>
    </row>
    <row r="58" spans="1:5" s="11" customFormat="1" ht="20.25" customHeight="1">
      <c r="A58" s="28" t="s">
        <v>54</v>
      </c>
      <c r="B58" s="22" t="s">
        <v>3</v>
      </c>
      <c r="C58" s="21">
        <v>10</v>
      </c>
      <c r="D58" s="21">
        <v>50</v>
      </c>
      <c r="E58" s="29">
        <f t="shared" si="4"/>
        <v>500</v>
      </c>
    </row>
    <row r="59" spans="1:5" ht="15.75" customHeight="1">
      <c r="A59" s="26" t="s">
        <v>14</v>
      </c>
      <c r="B59" s="10"/>
      <c r="C59" s="10"/>
      <c r="D59" s="10"/>
      <c r="E59" s="30"/>
    </row>
    <row r="60" spans="1:5" ht="22.5" customHeight="1">
      <c r="A60" s="15" t="s">
        <v>60</v>
      </c>
      <c r="B60" s="6" t="s">
        <v>0</v>
      </c>
      <c r="C60" s="7">
        <v>515</v>
      </c>
      <c r="D60" s="7">
        <v>3</v>
      </c>
      <c r="E60" s="16">
        <f>C60*D60</f>
        <v>1545</v>
      </c>
    </row>
    <row r="61" spans="1:5" ht="29.25" customHeight="1">
      <c r="A61" s="15" t="s">
        <v>56</v>
      </c>
      <c r="B61" s="6" t="s">
        <v>57</v>
      </c>
      <c r="C61" s="7">
        <v>20</v>
      </c>
      <c r="D61" s="7">
        <v>300</v>
      </c>
      <c r="E61" s="16">
        <f>C61*D61</f>
        <v>6000</v>
      </c>
    </row>
    <row r="62" spans="1:5" ht="18.75" customHeight="1" thickBot="1">
      <c r="A62" s="17" t="s">
        <v>15</v>
      </c>
      <c r="B62" s="18" t="s">
        <v>16</v>
      </c>
      <c r="C62" s="19">
        <v>5</v>
      </c>
      <c r="D62" s="19">
        <v>1500</v>
      </c>
      <c r="E62" s="20">
        <f>C62*D62</f>
        <v>7500</v>
      </c>
    </row>
    <row r="63" spans="1:5" ht="21" customHeight="1" thickBot="1">
      <c r="A63" s="38" t="s">
        <v>8</v>
      </c>
      <c r="B63" s="39"/>
      <c r="C63" s="40"/>
      <c r="D63" s="24"/>
      <c r="E63" s="25">
        <f>SUM(E9:E62)</f>
        <v>261562.68</v>
      </c>
    </row>
    <row r="64" spans="1:5" ht="26.25" customHeight="1">
      <c r="A64" s="5"/>
      <c r="B64" s="5"/>
      <c r="C64" s="5"/>
      <c r="D64" s="5"/>
      <c r="E64" s="5"/>
    </row>
    <row r="65" spans="1:5">
      <c r="A65" s="2"/>
      <c r="B65" s="2"/>
      <c r="C65" s="2"/>
      <c r="D65" s="2"/>
      <c r="E65" s="2"/>
    </row>
    <row r="66" spans="1:5">
      <c r="A66" s="3"/>
      <c r="B66" s="3"/>
      <c r="C66" s="3"/>
      <c r="D66" s="3"/>
      <c r="E66" s="3"/>
    </row>
    <row r="67" spans="1:5">
      <c r="A67" s="3"/>
      <c r="B67" s="3"/>
      <c r="C67" s="3"/>
      <c r="D67" s="3"/>
      <c r="E67" s="3"/>
    </row>
    <row r="68" spans="1:5">
      <c r="A68" s="4"/>
      <c r="B68" s="4"/>
      <c r="C68" s="4"/>
      <c r="D68" s="4"/>
      <c r="E68" s="4"/>
    </row>
    <row r="69" spans="1:5">
      <c r="A69" s="4"/>
      <c r="B69" s="4"/>
      <c r="C69" s="4"/>
      <c r="D69" s="4"/>
      <c r="E69" s="4"/>
    </row>
    <row r="70" spans="1:5">
      <c r="A70" s="4"/>
      <c r="B70" s="4"/>
      <c r="C70" s="4"/>
      <c r="D70" s="4"/>
      <c r="E70" s="4"/>
    </row>
    <row r="71" spans="1:5">
      <c r="A71" s="3"/>
      <c r="B71" s="3"/>
      <c r="C71" s="3"/>
      <c r="D71" s="3"/>
      <c r="E71" s="3"/>
    </row>
  </sheetData>
  <autoFilter ref="A8:E64"/>
  <mergeCells count="4">
    <mergeCell ref="A63:C63"/>
    <mergeCell ref="A3:E3"/>
    <mergeCell ref="A4:E4"/>
    <mergeCell ref="A5:E5"/>
  </mergeCells>
  <phoneticPr fontId="3" type="noConversion"/>
  <pageMargins left="0.21" right="0.17" top="0.52" bottom="0.28999999999999998" header="0.3" footer="0.16"/>
  <pageSetup paperSize="9" scale="83" orientation="landscape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Ремонтні роботи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Oksana</cp:lastModifiedBy>
  <cp:lastPrinted>2018-05-21T12:42:10Z</cp:lastPrinted>
  <dcterms:created xsi:type="dcterms:W3CDTF">2013-10-28T05:34:19Z</dcterms:created>
  <dcterms:modified xsi:type="dcterms:W3CDTF">2018-05-29T07:37:33Z</dcterms:modified>
</cp:coreProperties>
</file>