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8225" windowHeight="7920"/>
  </bookViews>
  <sheets>
    <sheet name="смета" sheetId="2" r:id="rId1"/>
    <sheet name="Лист3" sheetId="3" r:id="rId2"/>
  </sheets>
  <definedNames>
    <definedName name="_xlnm.Print_Area" localSheetId="0">смета!$A$1:$K$82</definedName>
  </definedNames>
  <calcPr calcId="125725"/>
</workbook>
</file>

<file path=xl/calcChain.xml><?xml version="1.0" encoding="utf-8"?>
<calcChain xmlns="http://schemas.openxmlformats.org/spreadsheetml/2006/main">
  <c r="F61" i="2"/>
  <c r="D46"/>
  <c r="D57"/>
  <c r="D55"/>
  <c r="D50"/>
  <c r="D47"/>
  <c r="D42"/>
  <c r="D41"/>
  <c r="D30"/>
  <c r="D31"/>
  <c r="D24"/>
  <c r="D15"/>
  <c r="D16"/>
  <c r="D14"/>
  <c r="D6"/>
  <c r="D56"/>
  <c r="D54"/>
  <c r="H80"/>
  <c r="D33" l="1"/>
  <c r="D32"/>
  <c r="D17"/>
  <c r="D18"/>
  <c r="D49"/>
  <c r="D48"/>
  <c r="F62" l="1"/>
  <c r="F28"/>
  <c r="F38" l="1"/>
  <c r="F51"/>
  <c r="F80" l="1"/>
</calcChain>
</file>

<file path=xl/sharedStrings.xml><?xml version="1.0" encoding="utf-8"?>
<sst xmlns="http://schemas.openxmlformats.org/spreadsheetml/2006/main" count="126" uniqueCount="64">
  <si>
    <t>мкв</t>
  </si>
  <si>
    <t>шт</t>
  </si>
  <si>
    <t>мп</t>
  </si>
  <si>
    <t>ПОТОЛКИ</t>
  </si>
  <si>
    <t xml:space="preserve">Устройство ГК потолков простой конструкции (один уровень) </t>
  </si>
  <si>
    <t>СТЕНЫ</t>
  </si>
  <si>
    <t>ПОЛЫ</t>
  </si>
  <si>
    <t>Устройство ламинанта</t>
  </si>
  <si>
    <t xml:space="preserve">Устройство плинтусов </t>
  </si>
  <si>
    <t>№</t>
  </si>
  <si>
    <t>Кол-во</t>
  </si>
  <si>
    <t>ед. изм.</t>
  </si>
  <si>
    <t>Наименоване работы</t>
  </si>
  <si>
    <t>Штукатурка переходов бетон-кирпич</t>
  </si>
  <si>
    <t>Шпатлевка под покраску (два раза)</t>
  </si>
  <si>
    <t>Покраска валиком (2раза)</t>
  </si>
  <si>
    <t>Грунтовка пола</t>
  </si>
  <si>
    <t>Устранение сквозных отверстий в ЖБ плите перекрытия</t>
  </si>
  <si>
    <t>Устройство переходных порожков (алюминиевые)</t>
  </si>
  <si>
    <t>Устройство переходного стыка плитка-ламинат (латунный квадрат)</t>
  </si>
  <si>
    <t>Устройство ГК фальшстены (два листа ГК)</t>
  </si>
  <si>
    <t>Устройство ГК фальшстены (один лист ГК)</t>
  </si>
  <si>
    <t>Устройство плитки на полу</t>
  </si>
  <si>
    <t>Забивка швов акриловым герметиком</t>
  </si>
  <si>
    <t>Устройство ГК потолка (с мин.ватой)</t>
  </si>
  <si>
    <t>БАЛКОНЫ НЕ ЗАСТЕКЛЕННЫЕ (2 шт.)</t>
  </si>
  <si>
    <t>БАЛКОНЫ ЗАСТЕКЛЕННЫЕ (2 шт.)</t>
  </si>
  <si>
    <t>Устройство ц/п стяжки до 30 мм</t>
  </si>
  <si>
    <t>Устройство обмазочной гидроизоляции (два слоя)</t>
  </si>
  <si>
    <t>Сверление отверстий в плитке</t>
  </si>
  <si>
    <t>Укладка плитки в санузлах</t>
  </si>
  <si>
    <t>Укладка плитки</t>
  </si>
  <si>
    <t>Штукатурка по маякам гипсовой смесью</t>
  </si>
  <si>
    <t>Грунтовка бетоноконтактом</t>
  </si>
  <si>
    <t>Шпатлевка (два раза)</t>
  </si>
  <si>
    <t>Шпатлевка откосов (два раза)</t>
  </si>
  <si>
    <t>Покраска откосов (два раза)</t>
  </si>
  <si>
    <t>Покраска стен (два раза)</t>
  </si>
  <si>
    <t>Укладка плитки (фартух на кухне)</t>
  </si>
  <si>
    <t>Шпатлевка потолка под покраску (два раза)</t>
  </si>
  <si>
    <t>Устройство ц/п стяжки до 30 мм (с армированием)</t>
  </si>
  <si>
    <t>Монтаж пенополистирола на пол</t>
  </si>
  <si>
    <t>Покраска потолка (два раза)</t>
  </si>
  <si>
    <t>Штукатурка стен (барашек колированная/локальная)</t>
  </si>
  <si>
    <t>Устройство плинтуса (плиточный готовый/100 мм)</t>
  </si>
  <si>
    <t>Штукатурка стен (барашек колированная/локальная, 50%)</t>
  </si>
  <si>
    <t>Смета по объкту: г.Киев</t>
  </si>
  <si>
    <t>цена за м</t>
  </si>
  <si>
    <t>Всего:</t>
  </si>
  <si>
    <t>Устройство ГК короба в СУ (один лист ГК)</t>
  </si>
  <si>
    <t>монтаж радиаторов</t>
  </si>
  <si>
    <t>монтаж межкомнатных дверей</t>
  </si>
  <si>
    <t>демонтаж\монтаж  входной двери</t>
  </si>
  <si>
    <t>САНТЕХНИЧЕСКИЕ РАБОТЫ</t>
  </si>
  <si>
    <t>Проверка системы после зимнего периода</t>
  </si>
  <si>
    <t>Штукатурка  откосов</t>
  </si>
  <si>
    <t>сумма</t>
  </si>
  <si>
    <t>итого</t>
  </si>
  <si>
    <t>установак\подключение санфаянса                                                                                 унитаз -2, ванна-1, умывальник-2, кухонная мойка -1, душ кабина-1.</t>
  </si>
  <si>
    <t>електомонтажные работы</t>
  </si>
  <si>
    <t>проверка проводки</t>
  </si>
  <si>
    <t>установка розеток</t>
  </si>
  <si>
    <t>установкавыключателей</t>
  </si>
  <si>
    <t>установка \подключение освещения</t>
  </si>
</sst>
</file>

<file path=xl/styles.xml><?xml version="1.0" encoding="utf-8"?>
<styleSheet xmlns="http://schemas.openxmlformats.org/spreadsheetml/2006/main">
  <numFmts count="1">
    <numFmt numFmtId="164" formatCode="#,##0.0"/>
  </numFmts>
  <fonts count="4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0" fillId="0" borderId="1" xfId="0" applyBorder="1"/>
    <xf numFmtId="0" fontId="1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left"/>
    </xf>
    <xf numFmtId="0" fontId="0" fillId="0" borderId="7" xfId="0" applyNumberFormat="1" applyBorder="1" applyAlignment="1">
      <alignment horizontal="left" vertical="center" wrapText="1"/>
    </xf>
    <xf numFmtId="2" fontId="0" fillId="0" borderId="7" xfId="0" applyNumberFormat="1" applyBorder="1" applyAlignment="1">
      <alignment horizontal="left"/>
    </xf>
    <xf numFmtId="2" fontId="0" fillId="0" borderId="7" xfId="0" applyNumberFormat="1" applyBorder="1" applyAlignment="1">
      <alignment horizontal="left" vertical="center" wrapText="1"/>
    </xf>
    <xf numFmtId="0" fontId="0" fillId="0" borderId="8" xfId="0" applyNumberFormat="1" applyBorder="1" applyAlignment="1">
      <alignment horizontal="left" vertical="center" wrapText="1"/>
    </xf>
    <xf numFmtId="0" fontId="0" fillId="0" borderId="9" xfId="0" applyBorder="1"/>
    <xf numFmtId="164" fontId="0" fillId="0" borderId="0" xfId="0" applyNumberFormat="1"/>
    <xf numFmtId="4" fontId="0" fillId="0" borderId="0" xfId="0" applyNumberFormat="1"/>
    <xf numFmtId="164" fontId="0" fillId="0" borderId="7" xfId="0" applyNumberFormat="1" applyBorder="1"/>
    <xf numFmtId="164" fontId="0" fillId="0" borderId="10" xfId="0" applyNumberFormat="1" applyBorder="1"/>
    <xf numFmtId="0" fontId="0" fillId="0" borderId="2" xfId="0" applyBorder="1" applyAlignment="1">
      <alignment vertical="center"/>
    </xf>
    <xf numFmtId="0" fontId="1" fillId="0" borderId="11" xfId="0" applyFont="1" applyBorder="1" applyAlignment="1">
      <alignment horizontal="right" vertical="center"/>
    </xf>
    <xf numFmtId="4" fontId="1" fillId="0" borderId="12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/>
    <xf numFmtId="0" fontId="0" fillId="0" borderId="15" xfId="0" applyBorder="1" applyAlignment="1">
      <alignment horizontal="left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/>
    <xf numFmtId="4" fontId="0" fillId="0" borderId="18" xfId="0" applyNumberFormat="1" applyBorder="1"/>
    <xf numFmtId="4" fontId="0" fillId="0" borderId="19" xfId="0" applyNumberFormat="1" applyBorder="1"/>
    <xf numFmtId="0" fontId="0" fillId="0" borderId="13" xfId="0" applyBorder="1" applyAlignment="1">
      <alignment horizontal="left"/>
    </xf>
    <xf numFmtId="0" fontId="0" fillId="2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7" xfId="0" applyNumberFormat="1" applyFill="1" applyBorder="1" applyAlignment="1">
      <alignment horizontal="left" vertical="center" wrapText="1"/>
    </xf>
    <xf numFmtId="0" fontId="0" fillId="0" borderId="21" xfId="0" applyBorder="1"/>
    <xf numFmtId="0" fontId="0" fillId="0" borderId="22" xfId="0" applyBorder="1" applyAlignment="1">
      <alignment horizontal="left" vertical="center" wrapText="1"/>
    </xf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0" fillId="0" borderId="19" xfId="0" applyNumberForma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10" xfId="0" applyNumberFormat="1" applyBorder="1" applyAlignment="1">
      <alignment horizontal="left" vertical="center" wrapText="1"/>
    </xf>
    <xf numFmtId="0" fontId="0" fillId="0" borderId="23" xfId="0" applyBorder="1" applyAlignment="1">
      <alignment vertical="center"/>
    </xf>
    <xf numFmtId="4" fontId="0" fillId="0" borderId="24" xfId="0" applyNumberFormat="1" applyBorder="1"/>
    <xf numFmtId="0" fontId="0" fillId="0" borderId="25" xfId="0" applyBorder="1" applyAlignment="1">
      <alignment horizontal="left" vertical="center" wrapText="1"/>
    </xf>
    <xf numFmtId="0" fontId="0" fillId="0" borderId="25" xfId="0" applyFill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NumberFormat="1" applyBorder="1" applyAlignment="1">
      <alignment horizontal="left" vertical="center" wrapText="1"/>
    </xf>
    <xf numFmtId="0" fontId="0" fillId="0" borderId="25" xfId="0" applyBorder="1"/>
    <xf numFmtId="164" fontId="0" fillId="0" borderId="27" xfId="0" applyNumberFormat="1" applyBorder="1"/>
    <xf numFmtId="0" fontId="0" fillId="0" borderId="26" xfId="0" applyBorder="1" applyAlignment="1">
      <alignment vertical="center"/>
    </xf>
    <xf numFmtId="4" fontId="0" fillId="0" borderId="28" xfId="0" applyNumberFormat="1" applyBorder="1"/>
    <xf numFmtId="0" fontId="0" fillId="0" borderId="0" xfId="0" applyBorder="1" applyAlignment="1">
      <alignment horizontal="left"/>
    </xf>
    <xf numFmtId="0" fontId="1" fillId="0" borderId="29" xfId="0" applyFont="1" applyBorder="1" applyAlignment="1">
      <alignment vertical="center" wrapText="1"/>
    </xf>
    <xf numFmtId="0" fontId="0" fillId="0" borderId="25" xfId="0" applyFill="1" applyBorder="1"/>
    <xf numFmtId="0" fontId="0" fillId="0" borderId="26" xfId="0" applyFill="1" applyBorder="1" applyAlignment="1">
      <alignment horizontal="left"/>
    </xf>
    <xf numFmtId="2" fontId="0" fillId="0" borderId="27" xfId="0" applyNumberFormat="1" applyFill="1" applyBorder="1" applyAlignment="1">
      <alignment horizontal="left"/>
    </xf>
    <xf numFmtId="0" fontId="0" fillId="0" borderId="1" xfId="0" applyFill="1" applyBorder="1"/>
    <xf numFmtId="0" fontId="0" fillId="0" borderId="2" xfId="0" applyFill="1" applyBorder="1" applyAlignment="1">
      <alignment horizontal="left"/>
    </xf>
    <xf numFmtId="2" fontId="0" fillId="0" borderId="7" xfId="0" applyNumberFormat="1" applyFill="1" applyBorder="1" applyAlignment="1">
      <alignment horizontal="left"/>
    </xf>
    <xf numFmtId="0" fontId="0" fillId="0" borderId="22" xfId="0" applyBorder="1"/>
    <xf numFmtId="0" fontId="0" fillId="0" borderId="30" xfId="0" applyBorder="1" applyAlignment="1">
      <alignment horizontal="left"/>
    </xf>
    <xf numFmtId="0" fontId="0" fillId="0" borderId="17" xfId="0" applyBorder="1" applyAlignment="1">
      <alignment vertical="center"/>
    </xf>
    <xf numFmtId="0" fontId="0" fillId="0" borderId="3" xfId="0" applyBorder="1"/>
    <xf numFmtId="0" fontId="0" fillId="0" borderId="31" xfId="0" applyBorder="1" applyAlignment="1">
      <alignment vertical="center"/>
    </xf>
    <xf numFmtId="4" fontId="0" fillId="0" borderId="32" xfId="0" applyNumberFormat="1" applyBorder="1"/>
    <xf numFmtId="164" fontId="0" fillId="0" borderId="6" xfId="0" applyNumberFormat="1" applyBorder="1"/>
    <xf numFmtId="0" fontId="0" fillId="0" borderId="4" xfId="0" applyBorder="1" applyAlignment="1">
      <alignment vertical="center"/>
    </xf>
    <xf numFmtId="4" fontId="0" fillId="0" borderId="33" xfId="0" applyNumberFormat="1" applyBorder="1"/>
    <xf numFmtId="164" fontId="0" fillId="0" borderId="34" xfId="0" applyNumberFormat="1" applyBorder="1"/>
    <xf numFmtId="164" fontId="0" fillId="0" borderId="2" xfId="0" applyNumberFormat="1" applyBorder="1"/>
    <xf numFmtId="0" fontId="0" fillId="0" borderId="35" xfId="0" applyBorder="1" applyAlignment="1">
      <alignment vertical="center"/>
    </xf>
    <xf numFmtId="4" fontId="0" fillId="0" borderId="36" xfId="0" applyNumberFormat="1" applyBorder="1"/>
    <xf numFmtId="164" fontId="0" fillId="0" borderId="17" xfId="0" applyNumberFormat="1" applyBorder="1"/>
    <xf numFmtId="0" fontId="0" fillId="0" borderId="31" xfId="0" applyNumberFormat="1" applyBorder="1" applyAlignment="1">
      <alignment horizontal="left" vertical="center" wrapText="1"/>
    </xf>
    <xf numFmtId="164" fontId="0" fillId="0" borderId="31" xfId="0" applyNumberFormat="1" applyBorder="1"/>
    <xf numFmtId="0" fontId="1" fillId="0" borderId="5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24" xfId="0" applyNumberFormat="1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0" fillId="0" borderId="36" xfId="0" applyNumberFormat="1" applyBorder="1" applyAlignment="1">
      <alignment horizontal="left" vertical="center" wrapText="1"/>
    </xf>
    <xf numFmtId="0" fontId="1" fillId="0" borderId="38" xfId="0" applyFont="1" applyBorder="1" applyAlignment="1">
      <alignment horizontal="right"/>
    </xf>
    <xf numFmtId="164" fontId="1" fillId="0" borderId="12" xfId="0" applyNumberFormat="1" applyFont="1" applyBorder="1"/>
    <xf numFmtId="0" fontId="0" fillId="0" borderId="39" xfId="0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0" fillId="0" borderId="28" xfId="0" applyNumberFormat="1" applyBorder="1" applyAlignment="1">
      <alignment horizontal="left" vertical="center" wrapText="1"/>
    </xf>
    <xf numFmtId="0" fontId="0" fillId="0" borderId="41" xfId="0" applyBorder="1"/>
    <xf numFmtId="164" fontId="0" fillId="0" borderId="42" xfId="0" applyNumberFormat="1" applyBorder="1"/>
    <xf numFmtId="0" fontId="0" fillId="0" borderId="1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3" xfId="0" applyNumberFormat="1" applyBorder="1" applyAlignment="1">
      <alignment horizontal="left" vertical="center" wrapText="1"/>
    </xf>
    <xf numFmtId="0" fontId="0" fillId="0" borderId="43" xfId="0" applyBorder="1"/>
    <xf numFmtId="164" fontId="0" fillId="0" borderId="14" xfId="0" applyNumberFormat="1" applyBorder="1"/>
    <xf numFmtId="164" fontId="0" fillId="0" borderId="30" xfId="0" applyNumberFormat="1" applyBorder="1"/>
    <xf numFmtId="164" fontId="0" fillId="0" borderId="15" xfId="0" applyNumberFormat="1" applyBorder="1"/>
    <xf numFmtId="164" fontId="0" fillId="0" borderId="8" xfId="0" applyNumberFormat="1" applyBorder="1"/>
    <xf numFmtId="0" fontId="0" fillId="0" borderId="44" xfId="0" applyBorder="1" applyAlignment="1">
      <alignment horizontal="left"/>
    </xf>
    <xf numFmtId="0" fontId="0" fillId="0" borderId="13" xfId="0" applyBorder="1" applyAlignment="1">
      <alignment horizontal="right" vertical="center" wrapText="1"/>
    </xf>
    <xf numFmtId="0" fontId="0" fillId="0" borderId="20" xfId="0" applyBorder="1" applyAlignment="1">
      <alignment horizontal="right" vertical="center" wrapText="1"/>
    </xf>
    <xf numFmtId="0" fontId="0" fillId="0" borderId="43" xfId="0" applyBorder="1" applyAlignment="1">
      <alignment horizontal="righ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44" xfId="0" applyFont="1" applyBorder="1" applyAlignment="1">
      <alignment horizontal="left" vertical="center" wrapText="1"/>
    </xf>
    <xf numFmtId="0" fontId="1" fillId="0" borderId="13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44" xfId="0" applyFont="1" applyBorder="1" applyAlignment="1">
      <alignment vertical="center" wrapText="1"/>
    </xf>
    <xf numFmtId="0" fontId="2" fillId="0" borderId="3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45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46" xfId="0" applyFont="1" applyBorder="1" applyAlignment="1">
      <alignment horizontal="left" vertical="top" wrapText="1"/>
    </xf>
    <xf numFmtId="0" fontId="1" fillId="0" borderId="11" xfId="0" applyFont="1" applyFill="1" applyBorder="1" applyAlignment="1">
      <alignment horizontal="right" vertical="center" wrapText="1"/>
    </xf>
    <xf numFmtId="0" fontId="1" fillId="0" borderId="38" xfId="0" applyFont="1" applyFill="1" applyBorder="1" applyAlignment="1">
      <alignment horizontal="right" vertical="center" wrapText="1"/>
    </xf>
    <xf numFmtId="0" fontId="1" fillId="0" borderId="47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81"/>
  <sheetViews>
    <sheetView tabSelected="1" topLeftCell="A46" zoomScaleSheetLayoutView="100" workbookViewId="0">
      <selection activeCell="E53" sqref="E53:F60"/>
    </sheetView>
  </sheetViews>
  <sheetFormatPr defaultRowHeight="15"/>
  <cols>
    <col min="1" max="1" width="4.140625" customWidth="1"/>
    <col min="2" max="2" width="76" customWidth="1"/>
    <col min="3" max="3" width="7.7109375" customWidth="1"/>
    <col min="4" max="4" width="7.5703125" customWidth="1"/>
    <col min="5" max="5" width="11.5703125" customWidth="1"/>
    <col min="6" max="6" width="13.28515625" style="17" customWidth="1"/>
    <col min="7" max="7" width="10.85546875" bestFit="1" customWidth="1"/>
    <col min="8" max="8" width="13.28515625" style="18" bestFit="1" customWidth="1"/>
  </cols>
  <sheetData>
    <row r="2" spans="1:8" ht="19.5" thickBot="1">
      <c r="A2" s="112" t="s">
        <v>46</v>
      </c>
      <c r="B2" s="113"/>
      <c r="C2" s="113"/>
      <c r="D2" s="113"/>
    </row>
    <row r="3" spans="1:8" ht="30.75" thickBot="1">
      <c r="A3" s="24" t="s">
        <v>9</v>
      </c>
      <c r="B3" s="6" t="s">
        <v>12</v>
      </c>
      <c r="C3" s="5" t="s">
        <v>11</v>
      </c>
      <c r="D3" s="10" t="s">
        <v>10</v>
      </c>
      <c r="E3" s="80" t="s">
        <v>47</v>
      </c>
      <c r="F3" s="80" t="s">
        <v>56</v>
      </c>
      <c r="G3" s="81"/>
      <c r="H3" s="72"/>
    </row>
    <row r="4" spans="1:8" ht="15.75" thickBot="1">
      <c r="A4" s="25">
        <v>1</v>
      </c>
      <c r="B4" s="114" t="s">
        <v>3</v>
      </c>
      <c r="C4" s="115"/>
      <c r="D4" s="115"/>
      <c r="E4" s="115"/>
      <c r="F4" s="115"/>
      <c r="G4" s="115"/>
      <c r="H4" s="116"/>
    </row>
    <row r="5" spans="1:8" ht="16.5" customHeight="1">
      <c r="A5" s="26"/>
      <c r="B5" s="64" t="s">
        <v>17</v>
      </c>
      <c r="C5" s="30" t="s">
        <v>1</v>
      </c>
      <c r="D5" s="65">
        <v>7</v>
      </c>
      <c r="E5" s="64"/>
      <c r="F5" s="77"/>
      <c r="G5" s="66"/>
      <c r="H5" s="31"/>
    </row>
    <row r="6" spans="1:8">
      <c r="A6" s="26"/>
      <c r="B6" s="9" t="s">
        <v>4</v>
      </c>
      <c r="C6" s="8" t="s">
        <v>0</v>
      </c>
      <c r="D6" s="11">
        <f>2.44+5.6</f>
        <v>8.0399999999999991</v>
      </c>
      <c r="E6" s="9"/>
      <c r="F6" s="74"/>
      <c r="G6" s="21"/>
      <c r="H6" s="32"/>
    </row>
    <row r="7" spans="1:8">
      <c r="A7" s="27"/>
      <c r="B7" s="2" t="s">
        <v>14</v>
      </c>
      <c r="C7" s="7" t="s">
        <v>0</v>
      </c>
      <c r="D7" s="12">
        <v>87.92</v>
      </c>
      <c r="E7" s="9"/>
      <c r="F7" s="74"/>
      <c r="G7" s="21"/>
      <c r="H7" s="32"/>
    </row>
    <row r="8" spans="1:8" ht="15.75" thickBot="1">
      <c r="A8" s="27"/>
      <c r="B8" s="4" t="s">
        <v>15</v>
      </c>
      <c r="C8" s="78" t="s">
        <v>0</v>
      </c>
      <c r="D8" s="15">
        <v>87.92</v>
      </c>
      <c r="E8" s="67"/>
      <c r="F8" s="79"/>
      <c r="G8" s="68"/>
      <c r="H8" s="69"/>
    </row>
    <row r="9" spans="1:8" ht="15.75" thickBot="1">
      <c r="A9" s="27"/>
      <c r="B9" s="117" t="s">
        <v>57</v>
      </c>
      <c r="C9" s="118"/>
      <c r="D9" s="118"/>
      <c r="E9" s="119"/>
      <c r="F9" s="73"/>
      <c r="G9" s="75"/>
      <c r="H9" s="76"/>
    </row>
    <row r="10" spans="1:8" ht="15.75" thickBot="1">
      <c r="A10" s="28">
        <v>2</v>
      </c>
      <c r="B10" s="109" t="s">
        <v>5</v>
      </c>
      <c r="C10" s="110"/>
      <c r="D10" s="110"/>
      <c r="E10" s="110"/>
      <c r="F10" s="110"/>
      <c r="G10" s="110"/>
      <c r="H10" s="111"/>
    </row>
    <row r="11" spans="1:8">
      <c r="A11" s="26"/>
      <c r="B11" s="58" t="s">
        <v>20</v>
      </c>
      <c r="C11" s="59" t="s">
        <v>0</v>
      </c>
      <c r="D11" s="60">
        <v>3.6</v>
      </c>
      <c r="E11" s="52"/>
      <c r="F11" s="53"/>
      <c r="G11" s="54"/>
      <c r="H11" s="55"/>
    </row>
    <row r="12" spans="1:8">
      <c r="A12" s="26"/>
      <c r="B12" s="61" t="s">
        <v>21</v>
      </c>
      <c r="C12" s="62" t="s">
        <v>0</v>
      </c>
      <c r="D12" s="63">
        <v>9.09</v>
      </c>
      <c r="E12" s="9"/>
      <c r="F12" s="53"/>
      <c r="G12" s="21"/>
      <c r="H12" s="32"/>
    </row>
    <row r="13" spans="1:8">
      <c r="A13" s="26"/>
      <c r="B13" s="9" t="s">
        <v>49</v>
      </c>
      <c r="C13" s="8" t="s">
        <v>2</v>
      </c>
      <c r="D13" s="13">
        <v>8.5</v>
      </c>
      <c r="E13" s="9"/>
      <c r="F13" s="19"/>
      <c r="G13" s="21"/>
      <c r="H13" s="32"/>
    </row>
    <row r="14" spans="1:8">
      <c r="A14" s="27"/>
      <c r="B14" s="2" t="s">
        <v>13</v>
      </c>
      <c r="C14" s="3" t="s">
        <v>2</v>
      </c>
      <c r="D14" s="12">
        <f>2.6*3</f>
        <v>7.8000000000000007</v>
      </c>
      <c r="E14" s="9"/>
      <c r="F14" s="19"/>
      <c r="G14" s="21"/>
      <c r="H14" s="32"/>
    </row>
    <row r="15" spans="1:8">
      <c r="A15" s="27"/>
      <c r="B15" s="2" t="s">
        <v>32</v>
      </c>
      <c r="C15" s="3" t="s">
        <v>0</v>
      </c>
      <c r="D15" s="12">
        <f>(64*2.7)+((11.74*2.55)/2)</f>
        <v>187.76850000000002</v>
      </c>
      <c r="E15" s="9"/>
      <c r="F15" s="19"/>
      <c r="G15" s="21"/>
      <c r="H15" s="32"/>
    </row>
    <row r="16" spans="1:8">
      <c r="A16" s="27"/>
      <c r="B16" s="2" t="s">
        <v>33</v>
      </c>
      <c r="C16" s="3" t="s">
        <v>0</v>
      </c>
      <c r="D16" s="14">
        <f>(2.37+0.7)*2.6</f>
        <v>7.9820000000000011</v>
      </c>
      <c r="E16" s="9"/>
      <c r="F16" s="19"/>
      <c r="G16" s="21"/>
      <c r="H16" s="32"/>
    </row>
    <row r="17" spans="1:8">
      <c r="A17" s="27"/>
      <c r="B17" s="2" t="s">
        <v>34</v>
      </c>
      <c r="C17" s="3" t="s">
        <v>0</v>
      </c>
      <c r="D17" s="12">
        <f>D15</f>
        <v>187.76850000000002</v>
      </c>
      <c r="E17" s="9"/>
      <c r="F17" s="19"/>
      <c r="G17" s="21"/>
      <c r="H17" s="32"/>
    </row>
    <row r="18" spans="1:8">
      <c r="A18" s="27"/>
      <c r="B18" s="2" t="s">
        <v>37</v>
      </c>
      <c r="C18" s="3" t="s">
        <v>0</v>
      </c>
      <c r="D18" s="12">
        <f>D15</f>
        <v>187.76850000000002</v>
      </c>
      <c r="E18" s="9"/>
      <c r="F18" s="19"/>
      <c r="G18" s="21"/>
      <c r="H18" s="32"/>
    </row>
    <row r="19" spans="1:8">
      <c r="A19" s="27"/>
      <c r="B19" s="35" t="s">
        <v>55</v>
      </c>
      <c r="C19" s="36" t="s">
        <v>2</v>
      </c>
      <c r="D19" s="37">
        <v>39.729999999999997</v>
      </c>
      <c r="E19" s="9"/>
      <c r="F19" s="19"/>
      <c r="G19" s="21"/>
      <c r="H19" s="32"/>
    </row>
    <row r="20" spans="1:8">
      <c r="A20" s="27"/>
      <c r="B20" s="35" t="s">
        <v>35</v>
      </c>
      <c r="C20" s="36" t="s">
        <v>0</v>
      </c>
      <c r="D20" s="37">
        <v>39.729999999999997</v>
      </c>
      <c r="E20" s="9"/>
      <c r="F20" s="19"/>
      <c r="G20" s="21"/>
      <c r="H20" s="32"/>
    </row>
    <row r="21" spans="1:8">
      <c r="A21" s="27"/>
      <c r="B21" s="35" t="s">
        <v>36</v>
      </c>
      <c r="C21" s="36" t="s">
        <v>2</v>
      </c>
      <c r="D21" s="37">
        <v>39.729999999999997</v>
      </c>
      <c r="E21" s="9"/>
      <c r="F21" s="19"/>
      <c r="G21" s="21"/>
      <c r="H21" s="32"/>
    </row>
    <row r="22" spans="1:8">
      <c r="A22" s="27"/>
      <c r="B22" s="34" t="s">
        <v>38</v>
      </c>
      <c r="C22" s="3" t="s">
        <v>0</v>
      </c>
      <c r="D22" s="12">
        <v>0</v>
      </c>
      <c r="E22" s="9"/>
      <c r="F22" s="19"/>
      <c r="G22" s="21"/>
      <c r="H22" s="32"/>
    </row>
    <row r="23" spans="1:8">
      <c r="A23" s="27"/>
      <c r="B23" s="35" t="s">
        <v>30</v>
      </c>
      <c r="C23" s="3" t="s">
        <v>0</v>
      </c>
      <c r="D23" s="14">
        <v>36.479999999999997</v>
      </c>
      <c r="E23" s="9"/>
      <c r="F23" s="19"/>
      <c r="G23" s="21"/>
      <c r="H23" s="32"/>
    </row>
    <row r="24" spans="1:8">
      <c r="A24" s="27"/>
      <c r="B24" s="2" t="s">
        <v>29</v>
      </c>
      <c r="C24" s="3" t="s">
        <v>1</v>
      </c>
      <c r="D24" s="14">
        <f>4+4+3+3</f>
        <v>14</v>
      </c>
      <c r="E24" s="9"/>
      <c r="F24" s="19"/>
      <c r="G24" s="21"/>
      <c r="H24" s="32"/>
    </row>
    <row r="25" spans="1:8">
      <c r="A25" s="27"/>
      <c r="B25" s="2" t="s">
        <v>52</v>
      </c>
      <c r="C25" s="3" t="s">
        <v>1</v>
      </c>
      <c r="D25" s="14">
        <v>1</v>
      </c>
      <c r="E25" s="9"/>
      <c r="F25" s="19"/>
      <c r="G25" s="21"/>
      <c r="H25" s="32"/>
    </row>
    <row r="26" spans="1:8">
      <c r="A26" s="27"/>
      <c r="B26" s="2" t="s">
        <v>51</v>
      </c>
      <c r="C26" s="3" t="s">
        <v>1</v>
      </c>
      <c r="D26" s="14">
        <v>5</v>
      </c>
      <c r="E26" s="9"/>
      <c r="F26" s="19"/>
      <c r="G26" s="21"/>
      <c r="H26" s="32"/>
    </row>
    <row r="27" spans="1:8" ht="15.75" thickBot="1">
      <c r="A27" s="27"/>
      <c r="B27" s="43" t="s">
        <v>50</v>
      </c>
      <c r="C27" s="44" t="s">
        <v>1</v>
      </c>
      <c r="D27" s="45">
        <v>5</v>
      </c>
      <c r="E27" s="16"/>
      <c r="F27" s="20"/>
      <c r="G27" s="46"/>
      <c r="H27" s="47"/>
    </row>
    <row r="28" spans="1:8" ht="15.75" thickBot="1">
      <c r="A28" s="27"/>
      <c r="B28" s="103" t="s">
        <v>57</v>
      </c>
      <c r="C28" s="104"/>
      <c r="D28" s="104"/>
      <c r="E28" s="105"/>
      <c r="F28" s="70">
        <f>SUM(F11:F27)</f>
        <v>0</v>
      </c>
      <c r="G28" s="71"/>
      <c r="H28" s="72"/>
    </row>
    <row r="29" spans="1:8" ht="15.75" thickBot="1">
      <c r="A29" s="28">
        <v>3</v>
      </c>
      <c r="B29" s="106" t="s">
        <v>6</v>
      </c>
      <c r="C29" s="107"/>
      <c r="D29" s="107"/>
      <c r="E29" s="107"/>
      <c r="F29" s="107"/>
      <c r="G29" s="107"/>
      <c r="H29" s="108"/>
    </row>
    <row r="30" spans="1:8">
      <c r="A30" s="27"/>
      <c r="B30" s="48" t="s">
        <v>16</v>
      </c>
      <c r="C30" s="50" t="s">
        <v>0</v>
      </c>
      <c r="D30" s="51">
        <f>80.72+(2.38+5.44)</f>
        <v>88.539999999999992</v>
      </c>
      <c r="E30" s="52"/>
      <c r="F30" s="53"/>
      <c r="G30" s="54"/>
      <c r="H30" s="55"/>
    </row>
    <row r="31" spans="1:8">
      <c r="A31" s="27"/>
      <c r="B31" s="2" t="s">
        <v>28</v>
      </c>
      <c r="C31" s="3" t="s">
        <v>0</v>
      </c>
      <c r="D31" s="12">
        <f>2.38+5.44</f>
        <v>7.82</v>
      </c>
      <c r="E31" s="9"/>
      <c r="F31" s="19"/>
      <c r="G31" s="21"/>
      <c r="H31" s="32"/>
    </row>
    <row r="32" spans="1:8">
      <c r="A32" s="27"/>
      <c r="B32" s="2" t="s">
        <v>27</v>
      </c>
      <c r="C32" s="3" t="s">
        <v>0</v>
      </c>
      <c r="D32" s="12">
        <f>D30</f>
        <v>88.539999999999992</v>
      </c>
      <c r="E32" s="9"/>
      <c r="F32" s="19"/>
      <c r="G32" s="21"/>
      <c r="H32" s="32"/>
    </row>
    <row r="33" spans="1:8">
      <c r="A33" s="27"/>
      <c r="B33" s="2" t="s">
        <v>31</v>
      </c>
      <c r="C33" s="3" t="s">
        <v>0</v>
      </c>
      <c r="D33" s="12">
        <f>D31</f>
        <v>7.82</v>
      </c>
      <c r="E33" s="9"/>
      <c r="F33" s="19"/>
      <c r="G33" s="21"/>
      <c r="H33" s="32"/>
    </row>
    <row r="34" spans="1:8">
      <c r="A34" s="27"/>
      <c r="B34" s="2" t="s">
        <v>7</v>
      </c>
      <c r="C34" s="3" t="s">
        <v>0</v>
      </c>
      <c r="D34" s="12">
        <v>80.72</v>
      </c>
      <c r="E34" s="9"/>
      <c r="F34" s="19"/>
      <c r="G34" s="21"/>
      <c r="H34" s="32"/>
    </row>
    <row r="35" spans="1:8">
      <c r="A35" s="27"/>
      <c r="B35" s="2" t="s">
        <v>18</v>
      </c>
      <c r="C35" s="3" t="s">
        <v>1</v>
      </c>
      <c r="D35" s="12">
        <v>2</v>
      </c>
      <c r="E35" s="9"/>
      <c r="F35" s="19"/>
      <c r="G35" s="21"/>
      <c r="H35" s="32"/>
    </row>
    <row r="36" spans="1:8">
      <c r="A36" s="27"/>
      <c r="B36" s="2" t="s">
        <v>19</v>
      </c>
      <c r="C36" s="3" t="s">
        <v>1</v>
      </c>
      <c r="D36" s="12">
        <v>2</v>
      </c>
      <c r="E36" s="9"/>
      <c r="F36" s="19"/>
      <c r="G36" s="21"/>
      <c r="H36" s="32"/>
    </row>
    <row r="37" spans="1:8" ht="15.75" thickBot="1">
      <c r="A37" s="27"/>
      <c r="B37" s="2" t="s">
        <v>8</v>
      </c>
      <c r="C37" s="3" t="s">
        <v>2</v>
      </c>
      <c r="D37" s="12">
        <v>64</v>
      </c>
      <c r="E37" s="9"/>
      <c r="F37" s="19"/>
      <c r="G37" s="21"/>
      <c r="H37" s="32"/>
    </row>
    <row r="38" spans="1:8" ht="15.75" thickBot="1">
      <c r="A38" s="27"/>
      <c r="B38" s="103" t="s">
        <v>57</v>
      </c>
      <c r="C38" s="104"/>
      <c r="D38" s="104"/>
      <c r="E38" s="105"/>
      <c r="F38" s="20">
        <f>SUM(F30:F37)</f>
        <v>0</v>
      </c>
      <c r="G38" s="46"/>
      <c r="H38" s="47"/>
    </row>
    <row r="39" spans="1:8" ht="15.75" thickBot="1">
      <c r="A39" s="28">
        <v>4</v>
      </c>
      <c r="B39" s="106" t="s">
        <v>26</v>
      </c>
      <c r="C39" s="107"/>
      <c r="D39" s="107"/>
      <c r="E39" s="107"/>
      <c r="F39" s="107"/>
      <c r="G39" s="107"/>
      <c r="H39" s="108"/>
    </row>
    <row r="40" spans="1:8">
      <c r="A40" s="27"/>
      <c r="B40" s="48" t="s">
        <v>24</v>
      </c>
      <c r="C40" s="50" t="s">
        <v>0</v>
      </c>
      <c r="D40" s="51">
        <v>8.8000000000000007</v>
      </c>
      <c r="E40" s="98"/>
      <c r="F40" s="99"/>
      <c r="G40" s="66"/>
      <c r="H40" s="31"/>
    </row>
    <row r="41" spans="1:8">
      <c r="A41" s="27"/>
      <c r="B41" s="2" t="s">
        <v>39</v>
      </c>
      <c r="C41" s="7" t="s">
        <v>0</v>
      </c>
      <c r="D41" s="12">
        <f>D40</f>
        <v>8.8000000000000007</v>
      </c>
      <c r="E41" s="100"/>
      <c r="F41" s="19"/>
      <c r="G41" s="21"/>
      <c r="H41" s="32"/>
    </row>
    <row r="42" spans="1:8">
      <c r="A42" s="27"/>
      <c r="B42" s="2" t="s">
        <v>23</v>
      </c>
      <c r="C42" s="7" t="s">
        <v>2</v>
      </c>
      <c r="D42" s="12">
        <f>11.14</f>
        <v>11.14</v>
      </c>
      <c r="E42" s="100"/>
      <c r="F42" s="19"/>
      <c r="G42" s="21"/>
      <c r="H42" s="32"/>
    </row>
    <row r="43" spans="1:8">
      <c r="A43" s="27"/>
      <c r="B43" s="2" t="s">
        <v>43</v>
      </c>
      <c r="C43" s="3" t="s">
        <v>0</v>
      </c>
      <c r="D43" s="14">
        <v>2</v>
      </c>
      <c r="E43" s="100"/>
      <c r="F43" s="19"/>
      <c r="G43" s="21"/>
      <c r="H43" s="32"/>
    </row>
    <row r="44" spans="1:8">
      <c r="A44" s="27"/>
      <c r="B44" s="35" t="s">
        <v>16</v>
      </c>
      <c r="C44" s="36" t="s">
        <v>0</v>
      </c>
      <c r="D44" s="37">
        <v>8.8000000000000007</v>
      </c>
      <c r="E44" s="100"/>
      <c r="F44" s="19"/>
      <c r="G44" s="21"/>
      <c r="H44" s="32"/>
    </row>
    <row r="45" spans="1:8">
      <c r="A45" s="27"/>
      <c r="B45" s="2" t="s">
        <v>37</v>
      </c>
      <c r="C45" s="7" t="s">
        <v>0</v>
      </c>
      <c r="D45" s="12">
        <v>24.28</v>
      </c>
      <c r="E45" s="100"/>
      <c r="F45" s="19"/>
      <c r="G45" s="21"/>
      <c r="H45" s="32"/>
    </row>
    <row r="46" spans="1:8">
      <c r="A46" s="27"/>
      <c r="B46" s="2" t="s">
        <v>42</v>
      </c>
      <c r="C46" s="7" t="s">
        <v>0</v>
      </c>
      <c r="D46" s="12">
        <f>D44</f>
        <v>8.8000000000000007</v>
      </c>
      <c r="E46" s="9"/>
      <c r="F46" s="19"/>
      <c r="G46" s="21"/>
      <c r="H46" s="32"/>
    </row>
    <row r="47" spans="1:8">
      <c r="A47" s="27"/>
      <c r="B47" s="2" t="s">
        <v>41</v>
      </c>
      <c r="C47" s="3" t="s">
        <v>0</v>
      </c>
      <c r="D47" s="12">
        <f>3.84+5.18</f>
        <v>9.02</v>
      </c>
      <c r="E47" s="9"/>
      <c r="F47" s="19"/>
      <c r="G47" s="21"/>
      <c r="H47" s="32"/>
    </row>
    <row r="48" spans="1:8">
      <c r="A48" s="27"/>
      <c r="B48" s="2" t="s">
        <v>40</v>
      </c>
      <c r="C48" s="3" t="s">
        <v>0</v>
      </c>
      <c r="D48" s="12">
        <f>D47</f>
        <v>9.02</v>
      </c>
      <c r="E48" s="9"/>
      <c r="F48" s="19"/>
      <c r="G48" s="21"/>
      <c r="H48" s="32"/>
    </row>
    <row r="49" spans="1:8">
      <c r="A49" s="27"/>
      <c r="B49" s="2" t="s">
        <v>22</v>
      </c>
      <c r="C49" s="3" t="s">
        <v>0</v>
      </c>
      <c r="D49" s="12">
        <f>D47</f>
        <v>9.02</v>
      </c>
      <c r="E49" s="9"/>
      <c r="F49" s="19"/>
      <c r="G49" s="21"/>
      <c r="H49" s="32"/>
    </row>
    <row r="50" spans="1:8" ht="15.75" thickBot="1">
      <c r="A50" s="27"/>
      <c r="B50" s="43" t="s">
        <v>44</v>
      </c>
      <c r="C50" s="44" t="s">
        <v>2</v>
      </c>
      <c r="D50" s="45">
        <f>11.14+6.68</f>
        <v>17.82</v>
      </c>
      <c r="E50" s="67"/>
      <c r="F50" s="101"/>
      <c r="G50" s="68"/>
      <c r="H50" s="69"/>
    </row>
    <row r="51" spans="1:8" ht="15.75" thickBot="1">
      <c r="A51" s="27"/>
      <c r="B51" s="103" t="s">
        <v>57</v>
      </c>
      <c r="C51" s="104"/>
      <c r="D51" s="104"/>
      <c r="E51" s="105"/>
      <c r="F51" s="70">
        <f>SUM(F40:F50)</f>
        <v>0</v>
      </c>
      <c r="G51" s="71"/>
      <c r="H51" s="72"/>
    </row>
    <row r="52" spans="1:8" ht="15.75" thickBot="1">
      <c r="A52" s="28">
        <v>5</v>
      </c>
      <c r="B52" s="106" t="s">
        <v>25</v>
      </c>
      <c r="C52" s="107"/>
      <c r="D52" s="107"/>
      <c r="E52" s="107"/>
      <c r="F52" s="107"/>
      <c r="G52" s="107"/>
      <c r="H52" s="108"/>
    </row>
    <row r="53" spans="1:8">
      <c r="A53" s="27"/>
      <c r="B53" s="49" t="s">
        <v>16</v>
      </c>
      <c r="C53" s="50" t="s">
        <v>0</v>
      </c>
      <c r="D53" s="51">
        <v>6.51</v>
      </c>
      <c r="E53" s="52"/>
      <c r="F53" s="53"/>
      <c r="G53" s="54"/>
      <c r="H53" s="55"/>
    </row>
    <row r="54" spans="1:8">
      <c r="A54" s="27"/>
      <c r="B54" s="35" t="s">
        <v>41</v>
      </c>
      <c r="C54" s="3" t="s">
        <v>0</v>
      </c>
      <c r="D54" s="12">
        <f>D53</f>
        <v>6.51</v>
      </c>
      <c r="E54" s="9"/>
      <c r="F54" s="19"/>
      <c r="G54" s="21"/>
      <c r="H54" s="32"/>
    </row>
    <row r="55" spans="1:8">
      <c r="A55" s="27"/>
      <c r="B55" s="35" t="s">
        <v>40</v>
      </c>
      <c r="C55" s="3" t="s">
        <v>0</v>
      </c>
      <c r="D55" s="12">
        <f>D53</f>
        <v>6.51</v>
      </c>
      <c r="E55" s="9"/>
      <c r="F55" s="19"/>
      <c r="G55" s="21"/>
      <c r="H55" s="32"/>
    </row>
    <row r="56" spans="1:8">
      <c r="A56" s="27"/>
      <c r="B56" s="35" t="s">
        <v>22</v>
      </c>
      <c r="C56" s="3" t="s">
        <v>0</v>
      </c>
      <c r="D56" s="12">
        <f>D53</f>
        <v>6.51</v>
      </c>
      <c r="E56" s="9"/>
      <c r="F56" s="19"/>
      <c r="G56" s="21"/>
      <c r="H56" s="32"/>
    </row>
    <row r="57" spans="1:8">
      <c r="A57" s="27"/>
      <c r="B57" s="2" t="s">
        <v>44</v>
      </c>
      <c r="C57" s="3" t="s">
        <v>2</v>
      </c>
      <c r="D57" s="12">
        <f>6.15+8.31</f>
        <v>14.46</v>
      </c>
      <c r="E57" s="9"/>
      <c r="F57" s="19"/>
      <c r="G57" s="21"/>
      <c r="H57" s="32"/>
    </row>
    <row r="58" spans="1:8">
      <c r="A58" s="27"/>
      <c r="B58" s="2" t="s">
        <v>45</v>
      </c>
      <c r="C58" s="3" t="s">
        <v>0</v>
      </c>
      <c r="D58" s="14">
        <v>8.06</v>
      </c>
      <c r="E58" s="9"/>
      <c r="F58" s="19"/>
      <c r="G58" s="21"/>
      <c r="H58" s="32"/>
    </row>
    <row r="59" spans="1:8">
      <c r="A59" s="27"/>
      <c r="B59" s="2" t="s">
        <v>37</v>
      </c>
      <c r="C59" s="3" t="s">
        <v>0</v>
      </c>
      <c r="D59" s="12">
        <v>16.11</v>
      </c>
      <c r="E59" s="9"/>
      <c r="F59" s="19"/>
      <c r="G59" s="21"/>
      <c r="H59" s="32"/>
    </row>
    <row r="60" spans="1:8">
      <c r="A60" s="27"/>
      <c r="B60" s="2" t="s">
        <v>42</v>
      </c>
      <c r="C60" s="3" t="s">
        <v>0</v>
      </c>
      <c r="D60" s="12">
        <v>6.51</v>
      </c>
      <c r="E60" s="9"/>
      <c r="F60" s="19"/>
      <c r="G60" s="21"/>
      <c r="H60" s="32"/>
    </row>
    <row r="61" spans="1:8" ht="15.75" thickBot="1">
      <c r="A61" s="27"/>
      <c r="B61" s="43"/>
      <c r="C61" s="44"/>
      <c r="D61" s="45"/>
      <c r="E61" s="16"/>
      <c r="F61" s="19">
        <f>E61*D61</f>
        <v>0</v>
      </c>
      <c r="G61" s="46"/>
      <c r="H61" s="47"/>
    </row>
    <row r="62" spans="1:8" ht="15.75" thickBot="1">
      <c r="A62" s="27"/>
      <c r="B62" s="103" t="s">
        <v>57</v>
      </c>
      <c r="C62" s="104"/>
      <c r="D62" s="104"/>
      <c r="E62" s="105"/>
      <c r="F62" s="70">
        <f>SUM(F53:F61)</f>
        <v>0</v>
      </c>
      <c r="G62" s="71"/>
      <c r="H62" s="72"/>
    </row>
    <row r="63" spans="1:8" ht="15.75" thickBot="1">
      <c r="A63" s="28">
        <v>6</v>
      </c>
      <c r="B63" s="106" t="s">
        <v>53</v>
      </c>
      <c r="C63" s="107"/>
      <c r="D63" s="107"/>
      <c r="E63" s="107"/>
      <c r="F63" s="107"/>
      <c r="G63" s="107"/>
      <c r="H63" s="108"/>
    </row>
    <row r="64" spans="1:8">
      <c r="A64" s="28"/>
      <c r="B64" s="39" t="s">
        <v>54</v>
      </c>
      <c r="C64" s="3" t="s">
        <v>1</v>
      </c>
      <c r="D64" s="42">
        <v>1</v>
      </c>
      <c r="E64" s="57"/>
      <c r="F64" s="40"/>
      <c r="G64" s="40"/>
      <c r="H64" s="41"/>
    </row>
    <row r="65" spans="1:11" ht="30">
      <c r="A65" s="27"/>
      <c r="B65" s="2" t="s">
        <v>58</v>
      </c>
      <c r="C65" s="3" t="s">
        <v>1</v>
      </c>
      <c r="D65" s="42">
        <v>7</v>
      </c>
      <c r="E65" s="38"/>
      <c r="F65" s="20"/>
      <c r="G65" s="21"/>
      <c r="H65" s="32"/>
      <c r="I65" s="56"/>
      <c r="J65" s="56"/>
      <c r="K65" s="1"/>
    </row>
    <row r="66" spans="1:11">
      <c r="A66" s="27"/>
      <c r="B66" s="2"/>
      <c r="C66" s="3"/>
      <c r="D66" s="42"/>
      <c r="E66" s="38"/>
      <c r="F66" s="20"/>
      <c r="G66" s="21"/>
      <c r="H66" s="32"/>
    </row>
    <row r="67" spans="1:11" ht="15.75" thickBot="1">
      <c r="A67" s="88"/>
      <c r="B67" s="43"/>
      <c r="C67" s="44"/>
      <c r="D67" s="82"/>
      <c r="E67" s="38"/>
      <c r="F67" s="20"/>
      <c r="G67" s="46"/>
      <c r="H67" s="47"/>
    </row>
    <row r="68" spans="1:11" ht="15.75" thickBot="1">
      <c r="A68" s="93">
        <v>7</v>
      </c>
      <c r="B68" s="94" t="s">
        <v>59</v>
      </c>
      <c r="C68" s="95"/>
      <c r="D68" s="96">
        <v>0</v>
      </c>
      <c r="E68" s="97"/>
      <c r="F68" s="70"/>
      <c r="G68" s="71"/>
      <c r="H68" s="72"/>
    </row>
    <row r="69" spans="1:11">
      <c r="A69" s="89"/>
      <c r="B69" s="48" t="s">
        <v>60</v>
      </c>
      <c r="C69" s="50"/>
      <c r="D69" s="90">
        <v>0</v>
      </c>
      <c r="E69" s="91"/>
      <c r="F69" s="92"/>
      <c r="G69" s="54"/>
      <c r="H69" s="55"/>
    </row>
    <row r="70" spans="1:11">
      <c r="A70" s="27"/>
      <c r="B70" s="2" t="s">
        <v>61</v>
      </c>
      <c r="C70" s="3"/>
      <c r="D70" s="42">
        <v>0</v>
      </c>
      <c r="E70" s="38"/>
      <c r="F70" s="20"/>
      <c r="G70" s="21"/>
      <c r="H70" s="32"/>
    </row>
    <row r="71" spans="1:11">
      <c r="A71" s="27"/>
      <c r="B71" s="2" t="s">
        <v>62</v>
      </c>
      <c r="C71" s="3"/>
      <c r="D71" s="42">
        <v>0</v>
      </c>
      <c r="E71" s="38"/>
      <c r="F71" s="20"/>
      <c r="G71" s="21"/>
      <c r="H71" s="32"/>
    </row>
    <row r="72" spans="1:11">
      <c r="A72" s="27"/>
      <c r="B72" s="2" t="s">
        <v>63</v>
      </c>
      <c r="C72" s="3"/>
      <c r="D72" s="42">
        <v>0</v>
      </c>
      <c r="E72" s="38"/>
      <c r="F72" s="20"/>
      <c r="G72" s="21"/>
      <c r="H72" s="32"/>
    </row>
    <row r="73" spans="1:11">
      <c r="A73" s="27"/>
      <c r="B73" s="2"/>
      <c r="C73" s="3"/>
      <c r="D73" s="42"/>
      <c r="E73" s="38"/>
      <c r="F73" s="20"/>
      <c r="G73" s="21"/>
      <c r="H73" s="32"/>
    </row>
    <row r="74" spans="1:11">
      <c r="A74" s="27"/>
      <c r="B74" s="2"/>
      <c r="C74" s="3"/>
      <c r="D74" s="42"/>
      <c r="E74" s="38"/>
      <c r="F74" s="20"/>
      <c r="G74" s="21"/>
      <c r="H74" s="32"/>
    </row>
    <row r="75" spans="1:11">
      <c r="A75" s="27"/>
      <c r="B75" s="2"/>
      <c r="C75" s="3"/>
      <c r="D75" s="42"/>
      <c r="E75" s="38"/>
      <c r="F75" s="20"/>
      <c r="G75" s="21"/>
      <c r="H75" s="32"/>
    </row>
    <row r="76" spans="1:11">
      <c r="A76" s="27"/>
      <c r="B76" s="2"/>
      <c r="C76" s="3"/>
      <c r="D76" s="42"/>
      <c r="E76" s="38"/>
      <c r="F76" s="20"/>
      <c r="G76" s="21"/>
      <c r="H76" s="32"/>
    </row>
    <row r="77" spans="1:11">
      <c r="A77" s="27"/>
      <c r="B77" s="2"/>
      <c r="C77" s="3"/>
      <c r="D77" s="42"/>
      <c r="E77" s="38"/>
      <c r="F77" s="20"/>
      <c r="G77" s="21"/>
      <c r="H77" s="32"/>
    </row>
    <row r="78" spans="1:11" ht="15.75" thickBot="1">
      <c r="A78" s="27"/>
      <c r="B78" s="43"/>
      <c r="C78" s="44"/>
      <c r="D78" s="82"/>
      <c r="E78" s="38"/>
      <c r="F78" s="20"/>
      <c r="G78" s="46"/>
      <c r="H78" s="47"/>
    </row>
    <row r="79" spans="1:11" ht="15.75" thickBot="1">
      <c r="A79" s="27"/>
      <c r="B79" s="103" t="s">
        <v>57</v>
      </c>
      <c r="C79" s="104"/>
      <c r="D79" s="104"/>
      <c r="E79" s="105"/>
      <c r="F79" s="70"/>
      <c r="G79" s="71"/>
      <c r="H79" s="72"/>
    </row>
    <row r="80" spans="1:11" ht="15.75" thickBot="1">
      <c r="A80" s="29"/>
      <c r="B80" s="83"/>
      <c r="C80" s="84"/>
      <c r="D80" s="85"/>
      <c r="E80" s="86" t="s">
        <v>48</v>
      </c>
      <c r="F80" s="87">
        <f>F62+F51+F38+F28+F9</f>
        <v>0</v>
      </c>
      <c r="G80" s="22" t="s">
        <v>48</v>
      </c>
      <c r="H80" s="23">
        <f>SUM(H5:H60)</f>
        <v>0</v>
      </c>
    </row>
    <row r="81" spans="1:8" ht="15.75" thickBot="1">
      <c r="A81" s="1"/>
      <c r="B81" s="1"/>
      <c r="C81" s="1"/>
      <c r="D81" s="1"/>
      <c r="G81" s="33"/>
      <c r="H81" s="102"/>
    </row>
  </sheetData>
  <mergeCells count="13">
    <mergeCell ref="B79:E79"/>
    <mergeCell ref="B29:H29"/>
    <mergeCell ref="B10:H10"/>
    <mergeCell ref="A2:D2"/>
    <mergeCell ref="B39:H39"/>
    <mergeCell ref="B52:H52"/>
    <mergeCell ref="B63:H63"/>
    <mergeCell ref="B4:H4"/>
    <mergeCell ref="B9:E9"/>
    <mergeCell ref="B28:E28"/>
    <mergeCell ref="B38:E38"/>
    <mergeCell ref="B51:E51"/>
    <mergeCell ref="B62:E62"/>
  </mergeCells>
  <phoneticPr fontId="3" type="noConversion"/>
  <printOptions horizontalCentered="1"/>
  <pageMargins left="0.78740157480314965" right="0.78740157480314965" top="0.78740157480314965" bottom="0.39370078740157483" header="0" footer="0"/>
  <pageSetup paperSize="9" scale="49" fitToHeight="0" orientation="portrait" horizontalDpi="180" verticalDpi="180" r:id="rId1"/>
  <rowBreaks count="1" manualBreakCount="1">
    <brk id="38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3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смета</vt:lpstr>
      <vt:lpstr>Лист3</vt:lpstr>
      <vt:lpstr>смета!Область_печати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2018-06-25T12:27:24Z</dcterms:modified>
</cp:coreProperties>
</file>