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bookViews>
    <workbookView xWindow="0" yWindow="0" windowWidth="20490" windowHeight="7695"/>
  </bookViews>
  <sheets>
    <sheet name="база" sheetId="4" r:id="rId1"/>
  </sheets>
  <definedNames>
    <definedName name="_xlnm.Print_Area" localSheetId="0">база!$A$1:$I$58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4" l="1"/>
  <c r="E39" i="4" s="1"/>
  <c r="E38" i="4"/>
  <c r="E37" i="4"/>
  <c r="E36" i="4"/>
  <c r="E35" i="4"/>
  <c r="E44" i="4"/>
  <c r="E46" i="4" s="1"/>
  <c r="E45" i="4" l="1"/>
  <c r="E30" i="4"/>
  <c r="E25" i="4"/>
  <c r="E26" i="4"/>
  <c r="E24" i="4"/>
  <c r="E29" i="4" l="1"/>
  <c r="E28" i="4"/>
  <c r="E34" i="4"/>
  <c r="E41" i="4"/>
  <c r="E42" i="4"/>
  <c r="E22" i="4"/>
  <c r="E18" i="4"/>
  <c r="E32" i="4" s="1"/>
  <c r="E16" i="4"/>
  <c r="E15" i="4"/>
  <c r="E14" i="4"/>
  <c r="E13" i="4"/>
  <c r="E31" i="4" l="1"/>
  <c r="E43" i="4"/>
  <c r="E17" i="4"/>
</calcChain>
</file>

<file path=xl/sharedStrings.xml><?xml version="1.0" encoding="utf-8"?>
<sst xmlns="http://schemas.openxmlformats.org/spreadsheetml/2006/main" count="83" uniqueCount="54">
  <si>
    <t>Найменування робіт та матеріалів</t>
  </si>
  <si>
    <t>Один. вим.</t>
  </si>
  <si>
    <t>норми витрат на од.вим.</t>
  </si>
  <si>
    <t>Кількість</t>
  </si>
  <si>
    <t>Вартість (грн) без ПДВ</t>
  </si>
  <si>
    <t>Матеріали</t>
  </si>
  <si>
    <t>Робота</t>
  </si>
  <si>
    <t>Всього</t>
  </si>
  <si>
    <t>м2</t>
  </si>
  <si>
    <t>кг</t>
  </si>
  <si>
    <t>м3</t>
  </si>
  <si>
    <t>т</t>
  </si>
  <si>
    <t>шт</t>
  </si>
  <si>
    <t>Армування фундаментів</t>
  </si>
  <si>
    <t>№ п/п</t>
  </si>
  <si>
    <t>В-сть один.</t>
  </si>
  <si>
    <t>Арматурна сталь 10 А400С</t>
  </si>
  <si>
    <t>л</t>
  </si>
  <si>
    <t>Фарбування металоконструкцій</t>
  </si>
  <si>
    <t>Арматурна сталь 12 А400С</t>
  </si>
  <si>
    <t>м п</t>
  </si>
  <si>
    <t>Демонтажні роботи</t>
  </si>
  <si>
    <t>Демонтаж шиферу</t>
  </si>
  <si>
    <t>Розбирання металевої обшивки стін та воріт</t>
  </si>
  <si>
    <t xml:space="preserve">Розбирання обшивки перегородок </t>
  </si>
  <si>
    <t>Розбирання цеглянох кладки</t>
  </si>
  <si>
    <t>Знімання антивандальної сітки</t>
  </si>
  <si>
    <t>Розбивання стовбчатого фундаменту стійок</t>
  </si>
  <si>
    <t xml:space="preserve">Розбирання металевого каркасу </t>
  </si>
  <si>
    <t>Улаштування металевої обшивки бокових стін після демонтажу 6 боксів</t>
  </si>
  <si>
    <t>Копання ям для встановлення стоякiв та стрічкового фундаменту</t>
  </si>
  <si>
    <t>Установка опалубки</t>
  </si>
  <si>
    <t>Влаштування фундаментів</t>
  </si>
  <si>
    <t>Очищення поверхні кутника під укладання покрівлі з профнастилу</t>
  </si>
  <si>
    <t>Виготовлення додаткових металоконструкцій</t>
  </si>
  <si>
    <t xml:space="preserve">Монтаж металоконструкції </t>
  </si>
  <si>
    <t>Грунтування металокаркасу</t>
  </si>
  <si>
    <t>Монтажні роботи</t>
  </si>
  <si>
    <t>Навантаження, розвантаження металоконструкцій)</t>
  </si>
  <si>
    <t>Грунтовка ГФ-021</t>
  </si>
  <si>
    <t>Емаль ПФ-115</t>
  </si>
  <si>
    <t xml:space="preserve">Cуміші бетонні </t>
  </si>
  <si>
    <t>Швелер 14П ДСТУ 3436-96(ГОСТ 8240-97)</t>
  </si>
  <si>
    <t xml:space="preserve">Різання асфальтобетонного покриття </t>
  </si>
  <si>
    <t>Вилучення асфальтобетону та щебеневої засипки</t>
  </si>
  <si>
    <t>Кутник сталевий горячекатаний 75*5 ДСТУ 2551-93</t>
  </si>
  <si>
    <t>Кутник сталевий горячекатаний 50х4 ДСТУ 2551-94</t>
  </si>
  <si>
    <t>Прокат листовий горячекатаний t10 ГОСТ 19903-74</t>
  </si>
  <si>
    <t>Труба прямокутна 40х40х3 ГОСТ 8645-78</t>
  </si>
  <si>
    <t>Гідроізоляція фундаментів (2 шари)</t>
  </si>
  <si>
    <t xml:space="preserve">Праймер бітумний </t>
  </si>
  <si>
    <t xml:space="preserve">Бітумна мастика </t>
  </si>
  <si>
    <t>Розбирання рештування з брусків</t>
  </si>
  <si>
    <t xml:space="preserve">Роботи по  перенесенню гаражних боксів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</si>
</sst>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_-* #,##0.00\ [$грн.-422]_-;\-* #,##0.00\ [$грн.-422]_-;_-* &quot;-&quot;??\ [$грн.-422]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Font="1" applyFill="1"/>
    <xf numFmtId="0" fontId="4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8" fillId="6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2" fontId="10" fillId="4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wrapText="1"/>
    </xf>
    <xf numFmtId="0" fontId="8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2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center" wrapText="1"/>
    </xf>
    <xf numFmtId="2" fontId="8" fillId="6" borderId="4" xfId="0" applyNumberFormat="1" applyFont="1" applyFill="1" applyBorder="1" applyAlignment="1">
      <alignment horizontal="right" vertical="center"/>
    </xf>
    <xf numFmtId="2" fontId="8" fillId="6" borderId="4" xfId="0" applyNumberFormat="1" applyFont="1" applyFill="1" applyBorder="1" applyAlignment="1">
      <alignment horizontal="right" vertical="center" wrapText="1"/>
    </xf>
    <xf numFmtId="2" fontId="11" fillId="4" borderId="4" xfId="0" applyNumberFormat="1" applyFont="1" applyFill="1" applyBorder="1" applyAlignment="1">
      <alignment horizontal="right" vertical="center"/>
    </xf>
    <xf numFmtId="2" fontId="11" fillId="0" borderId="4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horizontal="right" vertical="center"/>
    </xf>
    <xf numFmtId="2" fontId="11" fillId="3" borderId="4" xfId="0" applyNumberFormat="1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>
      <alignment horizontal="right" vertical="center" wrapText="1"/>
    </xf>
    <xf numFmtId="2" fontId="9" fillId="4" borderId="4" xfId="0" applyNumberFormat="1" applyFont="1" applyFill="1" applyBorder="1" applyAlignment="1">
      <alignment horizontal="right" vertical="center"/>
    </xf>
    <xf numFmtId="2" fontId="9" fillId="3" borderId="4" xfId="0" applyNumberFormat="1" applyFont="1" applyFill="1" applyBorder="1" applyAlignment="1">
      <alignment horizontal="right" vertical="center" wrapText="1"/>
    </xf>
    <xf numFmtId="2" fontId="10" fillId="0" borderId="4" xfId="0" applyNumberFormat="1" applyFont="1" applyFill="1" applyBorder="1" applyAlignment="1">
      <alignment horizontal="right" vertical="center"/>
    </xf>
    <xf numFmtId="2" fontId="10" fillId="3" borderId="4" xfId="0" applyNumberFormat="1" applyFont="1" applyFill="1" applyBorder="1" applyAlignment="1">
      <alignment horizontal="right" vertical="center" wrapText="1"/>
    </xf>
    <xf numFmtId="2" fontId="8" fillId="3" borderId="4" xfId="0" applyNumberFormat="1" applyFont="1" applyFill="1" applyBorder="1" applyAlignment="1">
      <alignment horizontal="right" vertical="center" wrapText="1"/>
    </xf>
    <xf numFmtId="2" fontId="9" fillId="0" borderId="4" xfId="0" applyNumberFormat="1" applyFont="1" applyFill="1" applyBorder="1" applyAlignment="1">
      <alignment horizontal="right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/>
    </xf>
    <xf numFmtId="2" fontId="8" fillId="6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 wrapText="1"/>
    </xf>
    <xf numFmtId="2" fontId="9" fillId="4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vertical="center" wrapText="1"/>
    </xf>
    <xf numFmtId="2" fontId="11" fillId="4" borderId="4" xfId="0" applyNumberFormat="1" applyFont="1" applyFill="1" applyBorder="1" applyAlignment="1">
      <alignment vertical="center"/>
    </xf>
    <xf numFmtId="2" fontId="11" fillId="3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9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wrapText="1"/>
    </xf>
    <xf numFmtId="165" fontId="12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view="pageBreakPreview" zoomScaleNormal="100" zoomScaleSheetLayoutView="100" workbookViewId="0">
      <selection activeCell="A44" sqref="A44:XFD44"/>
    </sheetView>
  </sheetViews>
  <sheetFormatPr defaultRowHeight="15" x14ac:dyDescent="0.25"/>
  <cols>
    <col min="1" max="1" width="3.28515625" customWidth="1"/>
    <col min="2" max="2" width="44.5703125" customWidth="1"/>
    <col min="3" max="3" width="6.85546875" customWidth="1"/>
    <col min="4" max="4" width="6.5703125" customWidth="1"/>
    <col min="5" max="5" width="7.28515625" customWidth="1"/>
    <col min="6" max="6" width="9" customWidth="1"/>
    <col min="7" max="7" width="10" customWidth="1"/>
    <col min="8" max="8" width="7.140625" customWidth="1"/>
    <col min="9" max="9" width="9.42578125" customWidth="1"/>
    <col min="13" max="13" width="52.85546875" customWidth="1"/>
  </cols>
  <sheetData>
    <row r="1" spans="1:10" ht="20.25" customHeight="1" x14ac:dyDescent="0.25">
      <c r="A1" s="23"/>
      <c r="B1" s="23"/>
      <c r="C1" s="23"/>
      <c r="D1" s="23"/>
      <c r="E1" s="23"/>
      <c r="F1" s="23"/>
      <c r="G1" s="23"/>
      <c r="H1" s="24"/>
      <c r="I1" s="24"/>
      <c r="J1" s="4"/>
    </row>
    <row r="2" spans="1:10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4"/>
    </row>
    <row r="3" spans="1:10" ht="14.25" customHeight="1" x14ac:dyDescent="0.25">
      <c r="A3" s="23"/>
      <c r="B3" s="23"/>
      <c r="C3" s="23"/>
      <c r="D3" s="23"/>
      <c r="E3" s="23"/>
      <c r="F3" s="23"/>
      <c r="G3" s="23"/>
      <c r="H3" s="24"/>
      <c r="I3" s="24"/>
      <c r="J3" s="4"/>
    </row>
    <row r="4" spans="1:10" ht="13.5" customHeight="1" x14ac:dyDescent="0.25">
      <c r="A4" s="64"/>
      <c r="B4" s="65"/>
      <c r="C4" s="65"/>
      <c r="D4" s="65"/>
      <c r="E4" s="65"/>
      <c r="F4" s="65"/>
      <c r="G4" s="65"/>
      <c r="H4" s="65"/>
      <c r="I4" s="24"/>
      <c r="J4" s="4"/>
    </row>
    <row r="5" spans="1:10" ht="15.75" customHeight="1" x14ac:dyDescent="0.25">
      <c r="A5" s="23"/>
      <c r="B5" s="66"/>
      <c r="C5" s="66"/>
      <c r="D5" s="66"/>
      <c r="E5" s="66"/>
      <c r="F5" s="66"/>
      <c r="G5" s="66"/>
      <c r="H5" s="66"/>
      <c r="I5" s="24"/>
      <c r="J5" s="4"/>
    </row>
    <row r="6" spans="1:10" ht="42" customHeight="1" x14ac:dyDescent="0.25">
      <c r="A6" s="23"/>
      <c r="B6" s="83" t="s">
        <v>53</v>
      </c>
      <c r="C6" s="84"/>
      <c r="D6" s="84"/>
      <c r="E6" s="84"/>
      <c r="F6" s="84"/>
      <c r="G6" s="84"/>
      <c r="H6" s="84"/>
      <c r="I6" s="84"/>
      <c r="J6" s="4"/>
    </row>
    <row r="7" spans="1:10" ht="19.5" customHeight="1" thickBot="1" x14ac:dyDescent="0.3">
      <c r="A7" s="3"/>
      <c r="B7" s="3"/>
      <c r="C7" s="62"/>
      <c r="D7" s="63"/>
      <c r="E7" s="63"/>
      <c r="F7" s="63"/>
      <c r="G7" s="63"/>
      <c r="H7" s="63"/>
      <c r="I7" s="63"/>
      <c r="J7" s="63"/>
    </row>
    <row r="8" spans="1:10" ht="28.5" customHeight="1" thickBot="1" x14ac:dyDescent="0.3">
      <c r="A8" s="67" t="s">
        <v>14</v>
      </c>
      <c r="B8" s="70" t="s">
        <v>0</v>
      </c>
      <c r="C8" s="70" t="s">
        <v>1</v>
      </c>
      <c r="D8" s="73" t="s">
        <v>2</v>
      </c>
      <c r="E8" s="70" t="s">
        <v>3</v>
      </c>
      <c r="F8" s="73" t="s">
        <v>4</v>
      </c>
      <c r="G8" s="73"/>
      <c r="H8" s="73"/>
      <c r="I8" s="73"/>
    </row>
    <row r="9" spans="1:10" ht="24.75" customHeight="1" thickBot="1" x14ac:dyDescent="0.3">
      <c r="A9" s="68"/>
      <c r="B9" s="71"/>
      <c r="C9" s="71"/>
      <c r="D9" s="73"/>
      <c r="E9" s="71"/>
      <c r="F9" s="73" t="s">
        <v>5</v>
      </c>
      <c r="G9" s="73"/>
      <c r="H9" s="73" t="s">
        <v>6</v>
      </c>
      <c r="I9" s="73"/>
    </row>
    <row r="10" spans="1:10" ht="15.75" customHeight="1" thickBot="1" x14ac:dyDescent="0.3">
      <c r="A10" s="68"/>
      <c r="B10" s="71"/>
      <c r="C10" s="71"/>
      <c r="D10" s="73"/>
      <c r="E10" s="71"/>
      <c r="F10" s="70" t="s">
        <v>15</v>
      </c>
      <c r="G10" s="70" t="s">
        <v>7</v>
      </c>
      <c r="H10" s="70" t="s">
        <v>15</v>
      </c>
      <c r="I10" s="70" t="s">
        <v>7</v>
      </c>
    </row>
    <row r="11" spans="1:10" ht="22.5" customHeight="1" thickBot="1" x14ac:dyDescent="0.3">
      <c r="A11" s="69"/>
      <c r="B11" s="72"/>
      <c r="C11" s="72"/>
      <c r="D11" s="73"/>
      <c r="E11" s="72"/>
      <c r="F11" s="72"/>
      <c r="G11" s="72"/>
      <c r="H11" s="72"/>
      <c r="I11" s="72"/>
    </row>
    <row r="12" spans="1:10" ht="17.25" customHeight="1" thickBot="1" x14ac:dyDescent="0.3">
      <c r="A12" s="78" t="s">
        <v>21</v>
      </c>
      <c r="B12" s="79"/>
      <c r="C12" s="79"/>
      <c r="D12" s="79"/>
      <c r="E12" s="79"/>
      <c r="F12" s="79"/>
      <c r="G12" s="79"/>
      <c r="H12" s="79"/>
      <c r="I12" s="80"/>
    </row>
    <row r="13" spans="1:10" ht="14.25" customHeight="1" thickBot="1" x14ac:dyDescent="0.3">
      <c r="A13" s="5"/>
      <c r="B13" s="6" t="s">
        <v>22</v>
      </c>
      <c r="C13" s="7" t="s">
        <v>8</v>
      </c>
      <c r="D13" s="7"/>
      <c r="E13" s="30">
        <f>7.5*5.85*6</f>
        <v>263.25</v>
      </c>
      <c r="F13" s="29"/>
      <c r="G13" s="30"/>
      <c r="H13" s="29"/>
      <c r="I13" s="30"/>
    </row>
    <row r="14" spans="1:10" ht="17.25" customHeight="1" thickBot="1" x14ac:dyDescent="0.3">
      <c r="A14" s="5"/>
      <c r="B14" s="6" t="s">
        <v>23</v>
      </c>
      <c r="C14" s="7" t="s">
        <v>8</v>
      </c>
      <c r="D14" s="7"/>
      <c r="E14" s="30">
        <f>6*5.88*3.41</f>
        <v>120.30480000000001</v>
      </c>
      <c r="F14" s="29"/>
      <c r="G14" s="30"/>
      <c r="H14" s="29"/>
      <c r="I14" s="30"/>
    </row>
    <row r="15" spans="1:10" ht="14.25" customHeight="1" thickBot="1" x14ac:dyDescent="0.3">
      <c r="A15" s="5"/>
      <c r="B15" s="6" t="s">
        <v>24</v>
      </c>
      <c r="C15" s="7" t="s">
        <v>8</v>
      </c>
      <c r="D15" s="7"/>
      <c r="E15" s="30">
        <f>6.78*2.94*5</f>
        <v>99.665999999999997</v>
      </c>
      <c r="F15" s="29"/>
      <c r="G15" s="30"/>
      <c r="H15" s="29"/>
      <c r="I15" s="30"/>
    </row>
    <row r="16" spans="1:10" ht="12" customHeight="1" thickBot="1" x14ac:dyDescent="0.3">
      <c r="A16" s="5"/>
      <c r="B16" s="6" t="s">
        <v>25</v>
      </c>
      <c r="C16" s="7" t="s">
        <v>8</v>
      </c>
      <c r="D16" s="7"/>
      <c r="E16" s="30">
        <f>0.4*5.88</f>
        <v>2.3519999999999999</v>
      </c>
      <c r="F16" s="29"/>
      <c r="G16" s="30"/>
      <c r="H16" s="29"/>
      <c r="I16" s="30"/>
    </row>
    <row r="17" spans="1:9" ht="15.75" customHeight="1" thickBot="1" x14ac:dyDescent="0.3">
      <c r="A17" s="5"/>
      <c r="B17" s="6" t="s">
        <v>26</v>
      </c>
      <c r="C17" s="7" t="s">
        <v>8</v>
      </c>
      <c r="D17" s="7"/>
      <c r="E17" s="30">
        <f>E13+E14+E15</f>
        <v>483.2208</v>
      </c>
      <c r="F17" s="29"/>
      <c r="G17" s="30"/>
      <c r="H17" s="29"/>
      <c r="I17" s="30"/>
    </row>
    <row r="18" spans="1:9" ht="12.75" customHeight="1" thickBot="1" x14ac:dyDescent="0.3">
      <c r="A18" s="5"/>
      <c r="B18" s="6" t="s">
        <v>52</v>
      </c>
      <c r="C18" s="7" t="s">
        <v>20</v>
      </c>
      <c r="D18" s="7"/>
      <c r="E18" s="30">
        <f>10*5.88*6</f>
        <v>352.79999999999995</v>
      </c>
      <c r="F18" s="29"/>
      <c r="G18" s="30"/>
      <c r="H18" s="29"/>
      <c r="I18" s="30"/>
    </row>
    <row r="19" spans="1:9" ht="15" customHeight="1" thickBot="1" x14ac:dyDescent="0.3">
      <c r="A19" s="5"/>
      <c r="B19" s="6" t="s">
        <v>27</v>
      </c>
      <c r="C19" s="7" t="s">
        <v>12</v>
      </c>
      <c r="D19" s="7"/>
      <c r="E19" s="30">
        <v>10</v>
      </c>
      <c r="F19" s="29"/>
      <c r="G19" s="30"/>
      <c r="H19" s="29"/>
      <c r="I19" s="30"/>
    </row>
    <row r="20" spans="1:9" ht="16.5" customHeight="1" thickBot="1" x14ac:dyDescent="0.3">
      <c r="A20" s="5"/>
      <c r="B20" s="6" t="s">
        <v>28</v>
      </c>
      <c r="C20" s="7" t="s">
        <v>11</v>
      </c>
      <c r="D20" s="7"/>
      <c r="E20" s="30">
        <v>3.496</v>
      </c>
      <c r="F20" s="29"/>
      <c r="G20" s="30"/>
      <c r="H20" s="29"/>
      <c r="I20" s="30"/>
    </row>
    <row r="21" spans="1:9" ht="17.25" customHeight="1" thickBot="1" x14ac:dyDescent="0.3">
      <c r="A21" s="78" t="s">
        <v>37</v>
      </c>
      <c r="B21" s="79"/>
      <c r="C21" s="79"/>
      <c r="D21" s="79"/>
      <c r="E21" s="79"/>
      <c r="F21" s="79"/>
      <c r="G21" s="79"/>
      <c r="H21" s="79"/>
      <c r="I21" s="80"/>
    </row>
    <row r="22" spans="1:9" ht="29.25" customHeight="1" thickBot="1" x14ac:dyDescent="0.3">
      <c r="A22" s="5"/>
      <c r="B22" s="6" t="s">
        <v>29</v>
      </c>
      <c r="C22" s="7" t="s">
        <v>8</v>
      </c>
      <c r="D22" s="7"/>
      <c r="E22" s="30">
        <f>6.78*2.94*2</f>
        <v>39.866399999999999</v>
      </c>
      <c r="F22" s="29"/>
      <c r="G22" s="30"/>
      <c r="H22" s="29"/>
      <c r="I22" s="30"/>
    </row>
    <row r="23" spans="1:9" ht="20.25" customHeight="1" thickBot="1" x14ac:dyDescent="0.3">
      <c r="A23" s="5"/>
      <c r="B23" s="6" t="s">
        <v>43</v>
      </c>
      <c r="C23" s="7" t="s">
        <v>20</v>
      </c>
      <c r="D23" s="7"/>
      <c r="E23" s="30">
        <v>194</v>
      </c>
      <c r="F23" s="29"/>
      <c r="G23" s="30"/>
      <c r="H23" s="29"/>
      <c r="I23" s="30"/>
    </row>
    <row r="24" spans="1:9" ht="20.25" customHeight="1" thickBot="1" x14ac:dyDescent="0.3">
      <c r="A24" s="5"/>
      <c r="B24" s="6" t="s">
        <v>44</v>
      </c>
      <c r="C24" s="7" t="s">
        <v>10</v>
      </c>
      <c r="D24" s="7"/>
      <c r="E24" s="30">
        <f>194*0.2*0.15</f>
        <v>5.82</v>
      </c>
      <c r="F24" s="29"/>
      <c r="G24" s="30"/>
      <c r="H24" s="29"/>
      <c r="I24" s="30"/>
    </row>
    <row r="25" spans="1:9" ht="26.25" customHeight="1" thickBot="1" x14ac:dyDescent="0.3">
      <c r="A25" s="5"/>
      <c r="B25" s="6" t="s">
        <v>30</v>
      </c>
      <c r="C25" s="7" t="s">
        <v>10</v>
      </c>
      <c r="D25" s="7"/>
      <c r="E25" s="30">
        <f>194*0.15*0.3+12*0.4*0.4*0.8</f>
        <v>10.265999999999998</v>
      </c>
      <c r="F25" s="29"/>
      <c r="G25" s="30"/>
      <c r="H25" s="29"/>
      <c r="I25" s="30"/>
    </row>
    <row r="26" spans="1:9" ht="18.75" customHeight="1" thickBot="1" x14ac:dyDescent="0.3">
      <c r="A26" s="5"/>
      <c r="B26" s="6" t="s">
        <v>31</v>
      </c>
      <c r="C26" s="7" t="s">
        <v>10</v>
      </c>
      <c r="D26" s="7"/>
      <c r="E26" s="30">
        <f>194*0.15*0.3+12*0.4*0.4*0.8</f>
        <v>10.265999999999998</v>
      </c>
      <c r="F26" s="29"/>
      <c r="G26" s="30"/>
      <c r="H26" s="29"/>
      <c r="I26" s="30"/>
    </row>
    <row r="27" spans="1:9" ht="18.75" customHeight="1" thickBot="1" x14ac:dyDescent="0.3">
      <c r="A27" s="5"/>
      <c r="B27" s="6" t="s">
        <v>13</v>
      </c>
      <c r="C27" s="7" t="s">
        <v>11</v>
      </c>
      <c r="D27" s="7"/>
      <c r="E27" s="30">
        <v>0.22</v>
      </c>
      <c r="F27" s="29"/>
      <c r="G27" s="30"/>
      <c r="H27" s="29"/>
      <c r="I27" s="30"/>
    </row>
    <row r="28" spans="1:9" s="1" customFormat="1" ht="15.75" customHeight="1" thickBot="1" x14ac:dyDescent="0.3">
      <c r="A28" s="5"/>
      <c r="B28" s="9" t="s">
        <v>16</v>
      </c>
      <c r="C28" s="10" t="s">
        <v>11</v>
      </c>
      <c r="D28" s="10"/>
      <c r="E28" s="32">
        <f>0.14*1.06</f>
        <v>0.14840000000000003</v>
      </c>
      <c r="F28" s="31"/>
      <c r="G28" s="34"/>
      <c r="H28" s="33"/>
      <c r="I28" s="35"/>
    </row>
    <row r="29" spans="1:9" ht="18" customHeight="1" thickBot="1" x14ac:dyDescent="0.3">
      <c r="A29" s="5"/>
      <c r="B29" s="9" t="s">
        <v>19</v>
      </c>
      <c r="C29" s="10" t="s">
        <v>11</v>
      </c>
      <c r="D29" s="10"/>
      <c r="E29" s="32">
        <f>0.08*1.06</f>
        <v>8.48E-2</v>
      </c>
      <c r="F29" s="31"/>
      <c r="G29" s="34"/>
      <c r="H29" s="33"/>
      <c r="I29" s="35"/>
    </row>
    <row r="30" spans="1:9" s="2" customFormat="1" ht="19.5" customHeight="1" thickBot="1" x14ac:dyDescent="0.3">
      <c r="A30" s="5"/>
      <c r="B30" s="6" t="s">
        <v>32</v>
      </c>
      <c r="C30" s="7" t="s">
        <v>10</v>
      </c>
      <c r="D30" s="7"/>
      <c r="E30" s="30">
        <f>9.456+194*0.15*0.1</f>
        <v>12.366</v>
      </c>
      <c r="F30" s="29"/>
      <c r="G30" s="30"/>
      <c r="H30" s="29"/>
      <c r="I30" s="30"/>
    </row>
    <row r="31" spans="1:9" ht="15.75" customHeight="1" thickBot="1" x14ac:dyDescent="0.3">
      <c r="A31" s="5"/>
      <c r="B31" s="8" t="s">
        <v>41</v>
      </c>
      <c r="C31" s="11" t="s">
        <v>10</v>
      </c>
      <c r="D31" s="11">
        <v>1.02</v>
      </c>
      <c r="E31" s="41">
        <f>D31*E30</f>
        <v>12.61332</v>
      </c>
      <c r="F31" s="36"/>
      <c r="G31" s="37"/>
      <c r="H31" s="38"/>
      <c r="I31" s="39"/>
    </row>
    <row r="32" spans="1:9" ht="26.25" customHeight="1" thickBot="1" x14ac:dyDescent="0.3">
      <c r="A32" s="5"/>
      <c r="B32" s="6" t="s">
        <v>33</v>
      </c>
      <c r="C32" s="7" t="s">
        <v>20</v>
      </c>
      <c r="D32" s="7"/>
      <c r="E32" s="30">
        <f>E18</f>
        <v>352.79999999999995</v>
      </c>
      <c r="F32" s="29"/>
      <c r="G32" s="30"/>
      <c r="H32" s="29"/>
      <c r="I32" s="30"/>
    </row>
    <row r="33" spans="1:9" ht="18.75" customHeight="1" thickBot="1" x14ac:dyDescent="0.3">
      <c r="A33" s="5"/>
      <c r="B33" s="6" t="s">
        <v>34</v>
      </c>
      <c r="C33" s="7" t="s">
        <v>11</v>
      </c>
      <c r="D33" s="7"/>
      <c r="E33" s="30">
        <f>0.252+0.602/1.06</f>
        <v>0.81992452830188678</v>
      </c>
      <c r="F33" s="29"/>
      <c r="G33" s="30"/>
      <c r="H33" s="29"/>
      <c r="I33" s="30"/>
    </row>
    <row r="34" spans="1:9" ht="17.25" customHeight="1" thickBot="1" x14ac:dyDescent="0.3">
      <c r="A34" s="5"/>
      <c r="B34" s="9" t="s">
        <v>42</v>
      </c>
      <c r="C34" s="10" t="s">
        <v>11</v>
      </c>
      <c r="D34" s="13"/>
      <c r="E34" s="55">
        <f>E33*1.06</f>
        <v>0.86912</v>
      </c>
      <c r="F34" s="56"/>
      <c r="G34" s="57"/>
      <c r="H34" s="38"/>
      <c r="I34" s="39"/>
    </row>
    <row r="35" spans="1:9" ht="17.25" customHeight="1" thickBot="1" x14ac:dyDescent="0.3">
      <c r="A35" s="5"/>
      <c r="B35" s="9" t="s">
        <v>45</v>
      </c>
      <c r="C35" s="10" t="s">
        <v>11</v>
      </c>
      <c r="D35" s="13"/>
      <c r="E35" s="58">
        <f>6*8*0.006*1.06</f>
        <v>0.30528000000000005</v>
      </c>
      <c r="F35" s="56"/>
      <c r="G35" s="57"/>
      <c r="H35" s="44"/>
      <c r="I35" s="45"/>
    </row>
    <row r="36" spans="1:9" ht="17.25" customHeight="1" thickBot="1" x14ac:dyDescent="0.3">
      <c r="A36" s="5"/>
      <c r="B36" s="9" t="s">
        <v>46</v>
      </c>
      <c r="C36" s="10" t="s">
        <v>11</v>
      </c>
      <c r="D36" s="13"/>
      <c r="E36" s="58">
        <f>10*0.0032*1.06</f>
        <v>3.3920000000000006E-2</v>
      </c>
      <c r="F36" s="56"/>
      <c r="G36" s="57"/>
      <c r="H36" s="44"/>
      <c r="I36" s="45"/>
    </row>
    <row r="37" spans="1:9" ht="17.25" customHeight="1" thickBot="1" x14ac:dyDescent="0.3">
      <c r="A37" s="5"/>
      <c r="B37" s="9" t="s">
        <v>47</v>
      </c>
      <c r="C37" s="10" t="s">
        <v>11</v>
      </c>
      <c r="D37" s="13"/>
      <c r="E37" s="58">
        <f>0.18*1.06</f>
        <v>0.1908</v>
      </c>
      <c r="F37" s="56"/>
      <c r="G37" s="57"/>
      <c r="H37" s="44"/>
      <c r="I37" s="45"/>
    </row>
    <row r="38" spans="1:9" ht="17.25" customHeight="1" thickBot="1" x14ac:dyDescent="0.3">
      <c r="A38" s="5"/>
      <c r="B38" s="9" t="s">
        <v>48</v>
      </c>
      <c r="C38" s="10" t="s">
        <v>11</v>
      </c>
      <c r="D38" s="13"/>
      <c r="E38" s="58">
        <f>20*0.0034*1.06</f>
        <v>7.2079999999999991E-2</v>
      </c>
      <c r="F38" s="56"/>
      <c r="G38" s="57"/>
      <c r="H38" s="44"/>
      <c r="I38" s="45"/>
    </row>
    <row r="39" spans="1:9" ht="21" customHeight="1" thickBot="1" x14ac:dyDescent="0.3">
      <c r="A39" s="5"/>
      <c r="B39" s="6" t="s">
        <v>35</v>
      </c>
      <c r="C39" s="7" t="s">
        <v>11</v>
      </c>
      <c r="D39" s="7"/>
      <c r="E39" s="30">
        <f>3.496+E33</f>
        <v>4.3159245283018866</v>
      </c>
      <c r="F39" s="29"/>
      <c r="G39" s="30"/>
      <c r="H39" s="29"/>
      <c r="I39" s="30"/>
    </row>
    <row r="40" spans="1:9" ht="18" customHeight="1" thickBot="1" x14ac:dyDescent="0.3">
      <c r="A40" s="5"/>
      <c r="B40" s="6" t="s">
        <v>36</v>
      </c>
      <c r="C40" s="7" t="s">
        <v>8</v>
      </c>
      <c r="D40" s="7"/>
      <c r="E40" s="30">
        <v>227</v>
      </c>
      <c r="F40" s="29"/>
      <c r="G40" s="30"/>
      <c r="H40" s="29"/>
      <c r="I40" s="30"/>
    </row>
    <row r="41" spans="1:9" ht="16.5" customHeight="1" thickBot="1" x14ac:dyDescent="0.3">
      <c r="A41" s="5"/>
      <c r="B41" s="8" t="s">
        <v>39</v>
      </c>
      <c r="C41" s="11" t="s">
        <v>17</v>
      </c>
      <c r="D41" s="11">
        <v>0.25</v>
      </c>
      <c r="E41" s="41">
        <f>D41*E40</f>
        <v>56.75</v>
      </c>
      <c r="F41" s="36"/>
      <c r="G41" s="37"/>
      <c r="H41" s="38"/>
      <c r="I41" s="39"/>
    </row>
    <row r="42" spans="1:9" ht="17.25" customHeight="1" thickBot="1" x14ac:dyDescent="0.3">
      <c r="A42" s="5"/>
      <c r="B42" s="6" t="s">
        <v>18</v>
      </c>
      <c r="C42" s="7" t="s">
        <v>8</v>
      </c>
      <c r="D42" s="7"/>
      <c r="E42" s="30">
        <f>E40</f>
        <v>227</v>
      </c>
      <c r="F42" s="29"/>
      <c r="G42" s="30"/>
      <c r="H42" s="29"/>
      <c r="I42" s="30"/>
    </row>
    <row r="43" spans="1:9" ht="16.5" customHeight="1" thickBot="1" x14ac:dyDescent="0.3">
      <c r="A43" s="5"/>
      <c r="B43" s="8" t="s">
        <v>40</v>
      </c>
      <c r="C43" s="11" t="s">
        <v>9</v>
      </c>
      <c r="D43" s="12">
        <v>0.3</v>
      </c>
      <c r="E43" s="41">
        <f>D43*E42</f>
        <v>68.099999999999994</v>
      </c>
      <c r="F43" s="36"/>
      <c r="G43" s="37"/>
      <c r="H43" s="38"/>
      <c r="I43" s="40"/>
    </row>
    <row r="44" spans="1:9" ht="17.25" customHeight="1" thickBot="1" x14ac:dyDescent="0.3">
      <c r="A44" s="46"/>
      <c r="B44" s="6" t="s">
        <v>49</v>
      </c>
      <c r="C44" s="7" t="s">
        <v>8</v>
      </c>
      <c r="D44" s="7"/>
      <c r="E44" s="47">
        <f>(24+7)*2*0.1</f>
        <v>6.2</v>
      </c>
      <c r="F44" s="48"/>
      <c r="G44" s="49"/>
      <c r="H44" s="48"/>
      <c r="I44" s="49"/>
    </row>
    <row r="45" spans="1:9" ht="17.25" customHeight="1" thickBot="1" x14ac:dyDescent="0.3">
      <c r="A45" s="5"/>
      <c r="B45" s="50" t="s">
        <v>50</v>
      </c>
      <c r="C45" s="12" t="s">
        <v>9</v>
      </c>
      <c r="D45" s="12">
        <v>0.35</v>
      </c>
      <c r="E45" s="51">
        <f>E44*D45</f>
        <v>2.17</v>
      </c>
      <c r="F45" s="52"/>
      <c r="G45" s="53"/>
      <c r="H45" s="54"/>
      <c r="I45" s="45"/>
    </row>
    <row r="46" spans="1:9" ht="17.25" customHeight="1" thickBot="1" x14ac:dyDescent="0.3">
      <c r="A46" s="5"/>
      <c r="B46" s="9" t="s">
        <v>51</v>
      </c>
      <c r="C46" s="10" t="s">
        <v>9</v>
      </c>
      <c r="D46" s="10">
        <v>2.5</v>
      </c>
      <c r="E46" s="42">
        <f>E44*D46</f>
        <v>15.5</v>
      </c>
      <c r="F46" s="43"/>
      <c r="G46" s="53"/>
      <c r="H46" s="54"/>
      <c r="I46" s="45"/>
    </row>
    <row r="47" spans="1:9" ht="21.75" customHeight="1" thickBot="1" x14ac:dyDescent="0.3">
      <c r="A47" s="5"/>
      <c r="B47" s="6" t="s">
        <v>38</v>
      </c>
      <c r="C47" s="7" t="s">
        <v>11</v>
      </c>
      <c r="D47" s="7"/>
      <c r="E47" s="30">
        <v>3.496</v>
      </c>
      <c r="F47" s="29"/>
      <c r="G47" s="30"/>
      <c r="H47" s="29"/>
      <c r="I47" s="30"/>
    </row>
    <row r="48" spans="1:9" ht="16.5" customHeight="1" x14ac:dyDescent="0.25">
      <c r="A48" s="3"/>
      <c r="B48" s="14"/>
      <c r="C48" s="15"/>
      <c r="D48" s="15"/>
      <c r="E48" s="16"/>
      <c r="F48" s="17"/>
      <c r="G48" s="18"/>
      <c r="H48" s="19"/>
      <c r="I48" s="19"/>
    </row>
    <row r="49" spans="1:9" ht="17.25" customHeight="1" x14ac:dyDescent="0.25">
      <c r="A49" s="3"/>
      <c r="B49" s="74"/>
      <c r="C49" s="74"/>
      <c r="D49" s="74"/>
      <c r="E49" s="74"/>
      <c r="F49" s="74"/>
      <c r="G49" s="74"/>
      <c r="H49" s="81"/>
      <c r="I49" s="81"/>
    </row>
    <row r="50" spans="1:9" ht="18" customHeight="1" x14ac:dyDescent="0.25">
      <c r="A50" s="3"/>
      <c r="B50" s="74"/>
      <c r="C50" s="74"/>
      <c r="D50" s="74"/>
      <c r="E50" s="74"/>
      <c r="F50" s="74"/>
      <c r="G50" s="74"/>
      <c r="H50" s="82"/>
      <c r="I50" s="82"/>
    </row>
    <row r="51" spans="1:9" ht="15.75" customHeight="1" x14ac:dyDescent="0.25">
      <c r="A51" s="3"/>
      <c r="B51" s="74"/>
      <c r="C51" s="74"/>
      <c r="D51" s="74"/>
      <c r="E51" s="74"/>
      <c r="F51" s="74"/>
      <c r="G51" s="74"/>
      <c r="H51" s="75"/>
      <c r="I51" s="75"/>
    </row>
    <row r="52" spans="1:9" ht="15.75" customHeight="1" x14ac:dyDescent="0.25">
      <c r="A52" s="3"/>
      <c r="B52" s="61"/>
      <c r="C52" s="26"/>
      <c r="D52" s="26"/>
      <c r="E52" s="26"/>
      <c r="F52" s="26"/>
      <c r="G52" s="26"/>
      <c r="H52" s="28"/>
      <c r="I52" s="28"/>
    </row>
    <row r="53" spans="1:9" ht="16.5" customHeight="1" x14ac:dyDescent="0.25">
      <c r="A53" s="3"/>
      <c r="B53" s="27"/>
      <c r="C53" s="26"/>
      <c r="D53" s="26"/>
      <c r="E53" s="26"/>
      <c r="F53" s="76"/>
      <c r="G53" s="77"/>
      <c r="H53" s="77"/>
      <c r="I53" s="77"/>
    </row>
    <row r="54" spans="1:9" ht="15.75" customHeight="1" x14ac:dyDescent="0.3">
      <c r="A54" s="3"/>
      <c r="B54" s="59"/>
      <c r="C54" s="60"/>
      <c r="D54" s="60"/>
      <c r="E54" s="59"/>
      <c r="F54" s="59"/>
      <c r="G54" s="59"/>
      <c r="H54" s="20"/>
      <c r="I54" s="20"/>
    </row>
    <row r="55" spans="1:9" ht="18.75" customHeight="1" x14ac:dyDescent="0.25">
      <c r="A55" s="3"/>
      <c r="B55" s="21"/>
      <c r="C55" s="22"/>
      <c r="D55" s="22"/>
      <c r="E55" s="21"/>
      <c r="F55" s="21"/>
      <c r="G55" s="22"/>
      <c r="H55" s="22"/>
      <c r="I55" s="4"/>
    </row>
    <row r="56" spans="1:9" ht="19.5" customHeight="1" x14ac:dyDescent="0.25">
      <c r="A56" s="4"/>
      <c r="B56" s="25"/>
      <c r="C56" s="4"/>
      <c r="D56" s="4"/>
      <c r="E56" s="4"/>
      <c r="F56" s="25"/>
      <c r="G56" s="4"/>
      <c r="H56" s="4"/>
      <c r="I56" s="4"/>
    </row>
    <row r="57" spans="1:9" ht="16.5" customHeight="1" x14ac:dyDescent="0.25"/>
    <row r="58" spans="1:9" ht="14.25" customHeight="1" x14ac:dyDescent="0.25"/>
    <row r="59" spans="1:9" ht="15" customHeight="1" x14ac:dyDescent="0.25"/>
    <row r="60" spans="1:9" ht="15.75" customHeight="1" x14ac:dyDescent="0.25"/>
    <row r="61" spans="1:9" ht="19.5" customHeight="1" x14ac:dyDescent="0.25"/>
    <row r="62" spans="1:9" ht="15.75" customHeight="1" x14ac:dyDescent="0.25"/>
    <row r="63" spans="1:9" ht="18.75" customHeight="1" x14ac:dyDescent="0.25"/>
    <row r="64" spans="1:9" ht="17.25" customHeight="1" x14ac:dyDescent="0.25"/>
    <row r="65" ht="47.25" customHeight="1" x14ac:dyDescent="0.25"/>
    <row r="66" ht="24" customHeight="1" x14ac:dyDescent="0.25"/>
    <row r="67" ht="19.5" customHeight="1" x14ac:dyDescent="0.25"/>
    <row r="68" ht="20.25" customHeight="1" x14ac:dyDescent="0.25"/>
    <row r="69" ht="17.25" customHeight="1" x14ac:dyDescent="0.25"/>
    <row r="70" ht="18.75" customHeight="1" x14ac:dyDescent="0.25"/>
    <row r="71" ht="19.5" customHeight="1" x14ac:dyDescent="0.25"/>
    <row r="72" ht="38.25" customHeight="1" x14ac:dyDescent="0.25"/>
    <row r="73" ht="22.5" customHeight="1" x14ac:dyDescent="0.25"/>
    <row r="74" ht="28.5" customHeight="1" x14ac:dyDescent="0.25"/>
    <row r="75" ht="16.5" customHeight="1" x14ac:dyDescent="0.25"/>
    <row r="76" ht="33" customHeight="1" x14ac:dyDescent="0.25"/>
    <row r="77" ht="19.5" customHeight="1" x14ac:dyDescent="0.25"/>
    <row r="78" ht="19.5" customHeight="1" x14ac:dyDescent="0.25"/>
    <row r="79" ht="21" customHeight="1" x14ac:dyDescent="0.25"/>
    <row r="80" ht="19.5" customHeight="1" x14ac:dyDescent="0.25"/>
    <row r="81" ht="21.75" customHeight="1" x14ac:dyDescent="0.25"/>
    <row r="82" ht="21" customHeight="1" x14ac:dyDescent="0.25"/>
    <row r="83" ht="16.5" customHeight="1" x14ac:dyDescent="0.25"/>
    <row r="84" ht="30.75" customHeight="1" x14ac:dyDescent="0.25"/>
    <row r="85" ht="19.5" customHeight="1" x14ac:dyDescent="0.25"/>
    <row r="86" ht="33.75" customHeight="1" x14ac:dyDescent="0.25"/>
    <row r="87" ht="20.25" customHeight="1" x14ac:dyDescent="0.25"/>
    <row r="88" ht="17.25" customHeight="1" x14ac:dyDescent="0.25"/>
    <row r="89" ht="21" customHeight="1" x14ac:dyDescent="0.25"/>
    <row r="90" ht="19.5" customHeight="1" x14ac:dyDescent="0.25"/>
    <row r="91" ht="18" customHeight="1" x14ac:dyDescent="0.25"/>
    <row r="92" ht="21.75" customHeight="1" x14ac:dyDescent="0.25"/>
    <row r="93" ht="15" customHeight="1" x14ac:dyDescent="0.25"/>
    <row r="94" ht="14.25" customHeight="1" x14ac:dyDescent="0.25"/>
    <row r="95" ht="20.25" customHeight="1" x14ac:dyDescent="0.25"/>
    <row r="96" ht="18" customHeight="1" x14ac:dyDescent="0.25"/>
    <row r="97" spans="1:9" ht="16.5" customHeight="1" x14ac:dyDescent="0.25"/>
    <row r="98" spans="1:9" ht="16.5" customHeight="1" x14ac:dyDescent="0.25"/>
    <row r="99" spans="1:9" ht="12.75" customHeight="1" x14ac:dyDescent="0.25"/>
    <row r="100" spans="1:9" ht="45" customHeight="1" x14ac:dyDescent="0.25"/>
    <row r="101" spans="1:9" ht="20.25" customHeight="1" x14ac:dyDescent="0.25"/>
    <row r="102" spans="1:9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0.25" customHeight="1" x14ac:dyDescent="0.25"/>
    <row r="104" spans="1:9" ht="45" customHeight="1" x14ac:dyDescent="0.25"/>
    <row r="105" spans="1:9" s="1" customFormat="1" ht="15.75" customHeight="1" x14ac:dyDescent="0.25">
      <c r="A105"/>
      <c r="B105"/>
      <c r="C105"/>
      <c r="D105"/>
      <c r="E105"/>
      <c r="F105"/>
      <c r="G105"/>
      <c r="H105"/>
      <c r="I105"/>
    </row>
    <row r="106" spans="1:9" ht="42" customHeight="1" x14ac:dyDescent="0.25"/>
    <row r="107" spans="1:9" ht="15" customHeight="1" x14ac:dyDescent="0.25"/>
    <row r="112" spans="1:9" ht="15.75" customHeight="1" x14ac:dyDescent="0.25"/>
    <row r="113" ht="15.75" customHeight="1" x14ac:dyDescent="0.25"/>
    <row r="114" ht="15.75" customHeight="1" x14ac:dyDescent="0.25"/>
    <row r="119" ht="18.75" customHeight="1" x14ac:dyDescent="0.25"/>
    <row r="120" ht="15" customHeight="1" x14ac:dyDescent="0.25"/>
    <row r="122" ht="15" customHeight="1" x14ac:dyDescent="0.25"/>
    <row r="123" ht="15" customHeight="1" x14ac:dyDescent="0.25"/>
  </sheetData>
  <mergeCells count="25">
    <mergeCell ref="B51:G51"/>
    <mergeCell ref="H51:I51"/>
    <mergeCell ref="F53:I53"/>
    <mergeCell ref="A12:I12"/>
    <mergeCell ref="A21:I21"/>
    <mergeCell ref="B49:G49"/>
    <mergeCell ref="H49:I49"/>
    <mergeCell ref="B50:G50"/>
    <mergeCell ref="H50:I50"/>
    <mergeCell ref="C7:J7"/>
    <mergeCell ref="A4:H4"/>
    <mergeCell ref="B5:H5"/>
    <mergeCell ref="B6:I6"/>
    <mergeCell ref="A8:A11"/>
    <mergeCell ref="B8:B11"/>
    <mergeCell ref="C8:C11"/>
    <mergeCell ref="D8:D11"/>
    <mergeCell ref="E8:E11"/>
    <mergeCell ref="F8:I8"/>
    <mergeCell ref="F9:G9"/>
    <mergeCell ref="H9:I9"/>
    <mergeCell ref="F10:F11"/>
    <mergeCell ref="G10:G11"/>
    <mergeCell ref="H10:H11"/>
    <mergeCell ref="I10:I11"/>
  </mergeCells>
  <pageMargins left="0.25" right="0.25" top="0.75" bottom="0.75" header="0.3" footer="0.3"/>
  <pageSetup paperSize="9" scale="9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база</vt:lpstr>
      <vt:lpstr>база!Область_печати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</cp:lastModifiedBy>
  <cp:lastPrinted>2019-03-25T08:05:36Z</cp:lastPrinted>
  <dcterms:created xsi:type="dcterms:W3CDTF">2018-02-19T21:39:13Z</dcterms:created>
  <dcterms:modified xsi:type="dcterms:W3CDTF">2019-03-26T07:22:54Z</dcterms:modified>
</cp:coreProperties>
</file>