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E26" i="1"/>
  <c r="E39" i="1"/>
  <c r="E41" i="1" s="1"/>
  <c r="E35" i="1"/>
  <c r="E36" i="1"/>
  <c r="E31" i="1"/>
  <c r="E30" i="1"/>
  <c r="E32" i="1" s="1"/>
  <c r="E29" i="1"/>
  <c r="E33" i="1" s="1"/>
  <c r="E19" i="1"/>
  <c r="E17" i="1"/>
  <c r="E16" i="1"/>
  <c r="E40" i="1" l="1"/>
  <c r="E34" i="1"/>
  <c r="E13" i="1"/>
  <c r="E12" i="1"/>
  <c r="E11" i="1"/>
  <c r="E10" i="1"/>
  <c r="E8" i="1" l="1"/>
  <c r="E27" i="1"/>
  <c r="E21" i="1"/>
  <c r="E14" i="1"/>
  <c r="E9" i="1"/>
  <c r="E4" i="1"/>
  <c r="E25" i="1" l="1"/>
  <c r="E20" i="1"/>
  <c r="E22" i="1" s="1"/>
  <c r="E23" i="1" s="1"/>
  <c r="E24" i="1" s="1"/>
</calcChain>
</file>

<file path=xl/comments1.xml><?xml version="1.0" encoding="utf-8"?>
<comments xmlns="http://schemas.openxmlformats.org/spreadsheetml/2006/main">
  <authors>
    <author>Автор</author>
  </authors>
  <commentList>
    <comment ref="E19" authorId="0" shapeId="0">
      <text>
        <r>
          <rPr>
            <b/>
            <sz val="9"/>
            <color indexed="81"/>
            <rFont val="Tahoma"/>
            <charset val="1"/>
          </rPr>
          <t>2,8м высота штукатурки в некоторых зонах, 
вместо принятой 3,8м в формуле</t>
        </r>
      </text>
    </comment>
    <comment ref="E2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не много не точно
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  <charset val="204"/>
          </rPr>
          <t>10% на вертикальные подъемы</t>
        </r>
      </text>
    </comment>
  </commentList>
</comments>
</file>

<file path=xl/sharedStrings.xml><?xml version="1.0" encoding="utf-8"?>
<sst xmlns="http://schemas.openxmlformats.org/spreadsheetml/2006/main" count="212" uniqueCount="148">
  <si>
    <t>Демонтажные работы / мусор</t>
  </si>
  <si>
    <t>Потолки</t>
  </si>
  <si>
    <t>Стены</t>
  </si>
  <si>
    <t>Перегородки (конструктив)</t>
  </si>
  <si>
    <t>Полы</t>
  </si>
  <si>
    <t>Проемы</t>
  </si>
  <si>
    <t>Вентиляция</t>
  </si>
  <si>
    <t>Отопление</t>
  </si>
  <si>
    <t>Водоснабжение</t>
  </si>
  <si>
    <t>Канализация</t>
  </si>
  <si>
    <t>Электроснабжение</t>
  </si>
  <si>
    <t>№</t>
  </si>
  <si>
    <t>Вид работы</t>
  </si>
  <si>
    <t>ед.изм.</t>
  </si>
  <si>
    <t>К-во</t>
  </si>
  <si>
    <t>Демонтаж перегородок (пеноблок 200мм)</t>
  </si>
  <si>
    <t>Сбор, вынос, погрузка мусора</t>
  </si>
  <si>
    <t>Вывоз мусора</t>
  </si>
  <si>
    <t>Очистка потолков (бетонные наплывы)</t>
  </si>
  <si>
    <t xml:space="preserve">Заделка меж панельных стыков </t>
  </si>
  <si>
    <t>м</t>
  </si>
  <si>
    <t>м3</t>
  </si>
  <si>
    <t>т</t>
  </si>
  <si>
    <t>маш</t>
  </si>
  <si>
    <t>"Черновая" подготовка потолков (отверстия, раковины)</t>
  </si>
  <si>
    <t>м2</t>
  </si>
  <si>
    <t>Окраска водоэмульсионная</t>
  </si>
  <si>
    <t>Устройство ГКЛ потолков одноуровневых</t>
  </si>
  <si>
    <t>Устройство натяжных потолков</t>
  </si>
  <si>
    <t>Грунтовка стен</t>
  </si>
  <si>
    <t>Шпаклевка стен</t>
  </si>
  <si>
    <t>Облицовка стен плиткой</t>
  </si>
  <si>
    <t>Гидроизоляция обмазочная (сан-узел)</t>
  </si>
  <si>
    <t>Укладка плитки пола</t>
  </si>
  <si>
    <t>Укладка паркетной доски</t>
  </si>
  <si>
    <t>Устройство плинтусов (керамическая плитка)</t>
  </si>
  <si>
    <t>Устройство плинтусов (деревянных)</t>
  </si>
  <si>
    <t>Штукатурка откосов</t>
  </si>
  <si>
    <t>Шпаклевка откосов</t>
  </si>
  <si>
    <t>Грунтовка откосов</t>
  </si>
  <si>
    <t>Окраска откосов водоэмульсионная</t>
  </si>
  <si>
    <t>Монтаж дверей (с фурнитурой)</t>
  </si>
  <si>
    <t>Монтаж эл.щита вводного (монтаж прибора учета)</t>
  </si>
  <si>
    <t>Прокладка проводки открытой (видимой)</t>
  </si>
  <si>
    <t>Прокладка проводки скрытой</t>
  </si>
  <si>
    <t>Устройство штробы для монтажа скрытой проводки</t>
  </si>
  <si>
    <t>Монтаж эл.приборов (розетки, выключатели)</t>
  </si>
  <si>
    <t>Монтаж светильников встраиваемых</t>
  </si>
  <si>
    <t>Монтаж светильников накладных, подвесных</t>
  </si>
  <si>
    <t>Монтаж люстр</t>
  </si>
  <si>
    <t>Монтаж бойлера</t>
  </si>
  <si>
    <t>Монтаж запорной арматуры, фильтров, клапанов, …</t>
  </si>
  <si>
    <t>Монтаж смесителей</t>
  </si>
  <si>
    <t>Монтаж трапов (душевая)</t>
  </si>
  <si>
    <t>Монтаж приборов учета</t>
  </si>
  <si>
    <t>Заполнение эл.щита (автоматические выключатели, ...)</t>
  </si>
  <si>
    <t>Затягивание проводов в гофра-рукав</t>
  </si>
  <si>
    <t>?</t>
  </si>
  <si>
    <t>Монтаж умывальников</t>
  </si>
  <si>
    <t>шт</t>
  </si>
  <si>
    <t xml:space="preserve">Слаботочка </t>
  </si>
  <si>
    <t>Телевизор</t>
  </si>
  <si>
    <t>Зеркала</t>
  </si>
  <si>
    <t>Тумбы, шкафы (напольные, навесные)</t>
  </si>
  <si>
    <t>Мебель и прочее</t>
  </si>
  <si>
    <t xml:space="preserve">Сигнализация, видео наблюдение </t>
  </si>
  <si>
    <t xml:space="preserve">Интернет, ТV, аудио сигнал </t>
  </si>
  <si>
    <t>Фен, электро полотенцесушитель, сушилка для рук, …</t>
  </si>
  <si>
    <t>Теплый пол (тип, площадь, мощность)</t>
  </si>
  <si>
    <t>Армирование стяжки (танцевальный зал)</t>
  </si>
  <si>
    <t>3.1</t>
  </si>
  <si>
    <t>3.2</t>
  </si>
  <si>
    <t>1.1</t>
  </si>
  <si>
    <t>1.2</t>
  </si>
  <si>
    <t>1.3</t>
  </si>
  <si>
    <t>2.1</t>
  </si>
  <si>
    <t>2.2</t>
  </si>
  <si>
    <t>2.3</t>
  </si>
  <si>
    <t>2.4</t>
  </si>
  <si>
    <t>2.5</t>
  </si>
  <si>
    <t>2.6</t>
  </si>
  <si>
    <t>2.7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</si>
  <si>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</si>
  <si>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</si>
  <si>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</si>
  <si>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</si>
  <si>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</si>
  <si>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</si>
  <si>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</si>
  <si>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</si>
  <si>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</si>
  <si>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</si>
  <si>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</si>
  <si>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</si>
  <si>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</si>
  <si>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</si>
  <si>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</si>
  <si>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</si>
  <si>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</si>
  <si>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</si>
  <si>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</si>
  <si>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7.1</t>
  </si>
  <si>
    <t>8.1</t>
  </si>
  <si>
    <t>9.1</t>
  </si>
  <si>
    <t>9.2</t>
  </si>
  <si>
    <t>9.3</t>
  </si>
  <si>
    <t>9.4</t>
  </si>
  <si>
    <t>9.5</t>
  </si>
  <si>
    <t>9.6</t>
  </si>
  <si>
    <t>10.1</t>
  </si>
  <si>
    <t>10.2</t>
  </si>
  <si>
    <t>10.3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</si>
  <si>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</si>
  <si>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</si>
  <si>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</si>
  <si>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</si>
  <si>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</si>
  <si>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</si>
  <si>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</si>
  <si>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</si>
  <si>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</si>
  <si>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</si>
  <si>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</si>
  <si>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12.1</t>
  </si>
  <si>
    <t>12.2</t>
  </si>
  <si>
    <t>13.1</t>
  </si>
  <si>
    <t>13.2</t>
  </si>
  <si>
    <t>13.3</t>
  </si>
  <si>
    <t>13.4</t>
  </si>
  <si>
    <t>13.5</t>
  </si>
  <si>
    <t>Устройство нивелирующего слоя (танцевальный зал)</t>
  </si>
  <si>
    <t>Штукатурка маячная</t>
  </si>
  <si>
    <t>Устройство декоративной штукатурки (Американка)</t>
  </si>
  <si>
    <t>4.8</t>
  </si>
  <si>
    <t>4.9</t>
  </si>
  <si>
    <t>4.10</t>
  </si>
  <si>
    <t>Армирование шпаклевки (стекло сетка)</t>
  </si>
  <si>
    <t>Монтаж уголков перфорированных</t>
  </si>
  <si>
    <t>Устройство ГЛЛ перегородок двусторонних (в 1 лист с 
звукоизоляцией)</t>
  </si>
  <si>
    <t>Оклейка стен флизелином</t>
  </si>
  <si>
    <t xml:space="preserve">Монтаж труб канализационных </t>
  </si>
  <si>
    <t>Грунтовка потолка (обезпыливание)</t>
  </si>
  <si>
    <t>Свето пропускающие конструкции (двери, перегородки)</t>
  </si>
  <si>
    <t>Стяжка пола (цементно-песчаная, высота = 0,1м)</t>
  </si>
  <si>
    <t>Монтаж унитазов (напольных), …</t>
  </si>
  <si>
    <t>Устройство гнезд для монтажа эл.приборов 
встраиваемых (розетки, выключатели) (стена кирпич)</t>
  </si>
  <si>
    <t>Монтаж труб водоснабжения (диаметр?, полипропилен?)</t>
  </si>
  <si>
    <t xml:space="preserve">Кладка кирпичная лицевая (1/2 кирпича, под расшивку)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</si>
</sst>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22" xfId="0" applyFont="1" applyBorder="1" applyAlignment="1">
      <alignment vertical="top"/>
    </xf>
    <xf numFmtId="3" fontId="0" fillId="0" borderId="0" xfId="0" applyNumberFormat="1" applyFill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0" fillId="0" borderId="12" xfId="0" applyNumberForma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9"/>
  <sheetViews>
    <sheetView tabSelected="1" topLeftCell="A43" zoomScale="115" zoomScaleNormal="115" workbookViewId="0">
      <selection activeCell="G8" sqref="G8"/>
    </sheetView>
  </sheetViews>
  <sheetFormatPr defaultRowHeight="15" x14ac:dyDescent="0.25"/>
  <cols>
    <col min="1" max="1" width="9.140625" style="1"/>
    <col min="2" max="2" width="6.85546875" style="30" bestFit="1" customWidth="1"/>
    <col min="3" max="3" width="58" style="5" bestFit="1" customWidth="1"/>
    <col min="4" max="4" width="10.7109375" style="1" customWidth="1"/>
    <col min="5" max="5" width="10.7109375" style="40" customWidth="1"/>
    <col min="6" max="16384" width="9.140625" style="1"/>
  </cols>
  <sheetData>
    <row r="1" spans="2:7" ht="15.75" thickBot="1" x14ac:dyDescent="0.3"/>
    <row r="2" spans="2:7" s="4" customFormat="1" ht="16.5" thickTop="1" thickBot="1" x14ac:dyDescent="0.3">
      <c r="B2" s="18" t="s">
        <v>11</v>
      </c>
      <c r="C2" s="2" t="s">
        <v>12</v>
      </c>
      <c r="D2" s="3" t="s">
        <v>13</v>
      </c>
      <c r="E2" s="41" t="s">
        <v>14</v>
      </c>
    </row>
    <row r="3" spans="2:7" x14ac:dyDescent="0.25">
      <c r="B3" s="31">
        <v>1</v>
      </c>
      <c r="C3" s="28" t="s">
        <v>0</v>
      </c>
      <c r="D3" s="9"/>
      <c r="E3" s="42"/>
    </row>
    <row r="4" spans="2:7" s="8" customFormat="1" x14ac:dyDescent="0.25">
      <c r="B4" s="17" t="s">
        <v>72</v>
      </c>
      <c r="C4" s="6" t="s">
        <v>15</v>
      </c>
      <c r="D4" s="7" t="s">
        <v>21</v>
      </c>
      <c r="E4" s="43">
        <f>((1.521+3)*3.8-0.8*2.2)*0.2</f>
        <v>3.0839600000000003</v>
      </c>
    </row>
    <row r="5" spans="2:7" s="8" customFormat="1" x14ac:dyDescent="0.25">
      <c r="B5" s="17" t="s">
        <v>73</v>
      </c>
      <c r="C5" s="6" t="s">
        <v>16</v>
      </c>
      <c r="D5" s="7" t="s">
        <v>22</v>
      </c>
      <c r="E5" s="43" t="s">
        <v>57</v>
      </c>
    </row>
    <row r="6" spans="2:7" s="8" customFormat="1" x14ac:dyDescent="0.25">
      <c r="B6" s="17" t="s">
        <v>74</v>
      </c>
      <c r="C6" s="6" t="s">
        <v>17</v>
      </c>
      <c r="D6" s="7" t="s">
        <v>23</v>
      </c>
      <c r="E6" s="43" t="s">
        <v>57</v>
      </c>
    </row>
    <row r="7" spans="2:7" x14ac:dyDescent="0.25">
      <c r="B7" s="29">
        <v>2</v>
      </c>
      <c r="C7" s="27" t="s">
        <v>1</v>
      </c>
      <c r="D7" s="7"/>
      <c r="E7" s="44"/>
    </row>
    <row r="8" spans="2:7" x14ac:dyDescent="0.25">
      <c r="B8" s="17" t="s">
        <v>75</v>
      </c>
      <c r="C8" s="6" t="s">
        <v>18</v>
      </c>
      <c r="D8" s="7" t="s">
        <v>25</v>
      </c>
      <c r="E8" s="44">
        <f>(14.335*7.296)+(6.88*(3.8-3.05)*2)+(6.062*2.761)</f>
        <v>131.645342</v>
      </c>
    </row>
    <row r="9" spans="2:7" x14ac:dyDescent="0.25">
      <c r="B9" s="17" t="s">
        <v>76</v>
      </c>
      <c r="C9" s="6" t="s">
        <v>19</v>
      </c>
      <c r="D9" s="7" t="s">
        <v>20</v>
      </c>
      <c r="E9" s="44">
        <f>6.06+7.296*8</f>
        <v>64.427999999999997</v>
      </c>
    </row>
    <row r="10" spans="2:7" x14ac:dyDescent="0.25">
      <c r="B10" s="17" t="s">
        <v>77</v>
      </c>
      <c r="C10" s="6" t="s">
        <v>24</v>
      </c>
      <c r="D10" s="7" t="s">
        <v>25</v>
      </c>
      <c r="E10" s="44">
        <f>(14.335*7.296)+(6.88*(3.8-3.05)*2)+(6.062*2.761)</f>
        <v>131.645342</v>
      </c>
    </row>
    <row r="11" spans="2:7" x14ac:dyDescent="0.25">
      <c r="B11" s="17" t="s">
        <v>78</v>
      </c>
      <c r="C11" s="6" t="s">
        <v>141</v>
      </c>
      <c r="D11" s="7" t="s">
        <v>25</v>
      </c>
      <c r="E11" s="44">
        <f>(14.335*7.296)+(6.88*(3.8-3.05)*2)+(6.062*2.761)</f>
        <v>131.645342</v>
      </c>
    </row>
    <row r="12" spans="2:7" x14ac:dyDescent="0.25">
      <c r="B12" s="17" t="s">
        <v>79</v>
      </c>
      <c r="C12" s="6" t="s">
        <v>26</v>
      </c>
      <c r="D12" s="7" t="s">
        <v>25</v>
      </c>
      <c r="E12" s="44">
        <f>(14.335*7.296)+(6.88*(3.8-3.05)*2)+(6.062*2.761)</f>
        <v>131.645342</v>
      </c>
    </row>
    <row r="13" spans="2:7" x14ac:dyDescent="0.25">
      <c r="B13" s="17" t="s">
        <v>80</v>
      </c>
      <c r="C13" s="6" t="s">
        <v>27</v>
      </c>
      <c r="D13" s="7" t="s">
        <v>25</v>
      </c>
      <c r="E13" s="44">
        <f>(1+2.393+(3.8-2.8)*2)*6.062</f>
        <v>32.692366</v>
      </c>
    </row>
    <row r="14" spans="2:7" x14ac:dyDescent="0.25">
      <c r="B14" s="17" t="s">
        <v>81</v>
      </c>
      <c r="C14" s="6" t="s">
        <v>28</v>
      </c>
      <c r="D14" s="7" t="s">
        <v>25</v>
      </c>
      <c r="E14" s="44">
        <f>6.062*6.308</f>
        <v>38.239096000000004</v>
      </c>
    </row>
    <row r="15" spans="2:7" x14ac:dyDescent="0.25">
      <c r="B15" s="29">
        <v>3</v>
      </c>
      <c r="C15" s="27" t="s">
        <v>3</v>
      </c>
      <c r="D15" s="7"/>
      <c r="E15" s="44"/>
      <c r="F15" s="33"/>
    </row>
    <row r="16" spans="2:7" s="8" customFormat="1" ht="30" x14ac:dyDescent="0.25">
      <c r="B16" s="17" t="s">
        <v>70</v>
      </c>
      <c r="C16" s="16" t="s">
        <v>138</v>
      </c>
      <c r="D16" s="7" t="s">
        <v>25</v>
      </c>
      <c r="E16" s="43">
        <f>((1.35+0.47+0.637)*3.65)+(2.743*3.4)+(((1.723*3+4.592+2.286+2.779+1.023)+(2.638+1.333+5.08+0.9*2+1.888+4.702))*3.8)+(2.031*3.4)-(0.9*2.1*4)-(0.8*2.1*5)</f>
        <v>135.74164999999996</v>
      </c>
      <c r="F16" s="35"/>
      <c r="G16" s="34"/>
    </row>
    <row r="17" spans="2:10" s="8" customFormat="1" x14ac:dyDescent="0.25">
      <c r="B17" s="17" t="s">
        <v>71</v>
      </c>
      <c r="C17" s="6" t="s">
        <v>147</v>
      </c>
      <c r="D17" s="7" t="s">
        <v>25</v>
      </c>
      <c r="E17" s="43">
        <f>((1.35+0.47+0.637)*3.65)+(2.743*3.4)+(((1.723*3+4.592+2.286+2.779+1.023)+(2.638+1.333+5.08+0.9*2+1.888+4.702))*3.8)+(2.031*3.4)-(0.9*2.1*4)-(0.8*2.1*5)</f>
        <v>135.74164999999996</v>
      </c>
      <c r="F17" s="36"/>
    </row>
    <row r="18" spans="2:10" x14ac:dyDescent="0.25">
      <c r="B18" s="29">
        <v>4</v>
      </c>
      <c r="C18" s="27" t="s">
        <v>2</v>
      </c>
      <c r="D18" s="7"/>
      <c r="E18" s="44"/>
    </row>
    <row r="19" spans="2:10" s="8" customFormat="1" x14ac:dyDescent="0.25">
      <c r="B19" s="17" t="s">
        <v>82</v>
      </c>
      <c r="C19" s="6" t="s">
        <v>131</v>
      </c>
      <c r="D19" s="7" t="s">
        <v>25</v>
      </c>
      <c r="E19" s="43">
        <f>(((7.296+14.335)*2*3.8)+((0.605+1.02)*2*3.05)-((0.961+3.554)*3.4)*(-(1.5+1.583)*2.17)-(3.291*2.751)-(2.742*3.4)-(2.031*3.4))+(((6.062+12.462)*2*3.8)+((0.605+1.02)*2*3.05)-((2.374+1.445)*3.4)-(2.742*3.4)-(2.031*3.4))</f>
        <v>373.20833761000006</v>
      </c>
      <c r="F19" s="37"/>
      <c r="G19" s="38"/>
      <c r="H19" s="38"/>
      <c r="I19" s="38"/>
      <c r="J19" s="38"/>
    </row>
    <row r="20" spans="2:10" s="8" customFormat="1" x14ac:dyDescent="0.25">
      <c r="B20" s="17" t="s">
        <v>83</v>
      </c>
      <c r="C20" s="6" t="s">
        <v>30</v>
      </c>
      <c r="D20" s="7" t="s">
        <v>25</v>
      </c>
      <c r="E20" s="43">
        <f>E19+E16*2-E27</f>
        <v>555.83083761000012</v>
      </c>
      <c r="F20" s="39"/>
      <c r="G20" s="38"/>
      <c r="H20" s="38"/>
      <c r="I20" s="38"/>
      <c r="J20" s="38"/>
    </row>
    <row r="21" spans="2:10" s="8" customFormat="1" x14ac:dyDescent="0.25">
      <c r="B21" s="17" t="s">
        <v>84</v>
      </c>
      <c r="C21" s="6" t="s">
        <v>136</v>
      </c>
      <c r="D21" s="7" t="s">
        <v>25</v>
      </c>
      <c r="E21" s="43">
        <f>E19</f>
        <v>373.20833761000006</v>
      </c>
    </row>
    <row r="22" spans="2:10" s="8" customFormat="1" x14ac:dyDescent="0.25">
      <c r="B22" s="17" t="s">
        <v>85</v>
      </c>
      <c r="C22" s="6" t="s">
        <v>29</v>
      </c>
      <c r="D22" s="7" t="s">
        <v>25</v>
      </c>
      <c r="E22" s="43">
        <f>E20</f>
        <v>555.83083761000012</v>
      </c>
    </row>
    <row r="23" spans="2:10" s="8" customFormat="1" x14ac:dyDescent="0.25">
      <c r="B23" s="17" t="s">
        <v>86</v>
      </c>
      <c r="C23" s="6" t="s">
        <v>132</v>
      </c>
      <c r="D23" s="7" t="s">
        <v>25</v>
      </c>
      <c r="E23" s="43">
        <f>E22-E27</f>
        <v>466.97003761000013</v>
      </c>
    </row>
    <row r="24" spans="2:10" s="8" customFormat="1" x14ac:dyDescent="0.25">
      <c r="B24" s="17" t="s">
        <v>87</v>
      </c>
      <c r="C24" s="6" t="s">
        <v>26</v>
      </c>
      <c r="D24" s="7" t="s">
        <v>25</v>
      </c>
      <c r="E24" s="43">
        <f>E23</f>
        <v>466.97003761000013</v>
      </c>
    </row>
    <row r="25" spans="2:10" s="8" customFormat="1" x14ac:dyDescent="0.25">
      <c r="B25" s="17" t="s">
        <v>133</v>
      </c>
      <c r="C25" s="6" t="s">
        <v>139</v>
      </c>
      <c r="D25" s="7" t="s">
        <v>25</v>
      </c>
      <c r="E25" s="43">
        <f>E16*2-E27</f>
        <v>182.62249999999995</v>
      </c>
    </row>
    <row r="26" spans="2:10" s="8" customFormat="1" x14ac:dyDescent="0.25">
      <c r="B26" s="17" t="s">
        <v>134</v>
      </c>
      <c r="C26" s="6" t="s">
        <v>137</v>
      </c>
      <c r="D26" s="7" t="s">
        <v>25</v>
      </c>
      <c r="E26" s="43">
        <f>16*3.8+2.751*2+3.291+3.4*4+3.4*8+0.961+3.554+2.374+1.445+1.583+1.5</f>
        <v>121.80999999999997</v>
      </c>
    </row>
    <row r="27" spans="2:10" s="8" customFormat="1" x14ac:dyDescent="0.25">
      <c r="B27" s="17" t="s">
        <v>135</v>
      </c>
      <c r="C27" s="6" t="s">
        <v>31</v>
      </c>
      <c r="D27" s="7" t="s">
        <v>25</v>
      </c>
      <c r="E27" s="43">
        <f>(((3.298+1.723)*2+(1.023+0.923)*2)+((1.723+0.12+2.286)+1.888)*2+((1.888-0.804)*2+0.9*4))*2.8</f>
        <v>88.860799999999983</v>
      </c>
    </row>
    <row r="28" spans="2:10" x14ac:dyDescent="0.25">
      <c r="B28" s="29">
        <v>5</v>
      </c>
      <c r="C28" s="27" t="s">
        <v>4</v>
      </c>
      <c r="D28" s="7"/>
      <c r="E28" s="44"/>
    </row>
    <row r="29" spans="2:10" s="8" customFormat="1" x14ac:dyDescent="0.25">
      <c r="B29" s="17" t="s">
        <v>88</v>
      </c>
      <c r="C29" s="6" t="s">
        <v>143</v>
      </c>
      <c r="D29" s="7" t="s">
        <v>25</v>
      </c>
      <c r="E29" s="43">
        <f>7.296*14.335+6.062*12.462+(2.031+2.743)*0.65-1.02*0.605*2</f>
        <v>182.00170400000005</v>
      </c>
    </row>
    <row r="30" spans="2:10" s="8" customFormat="1" x14ac:dyDescent="0.25">
      <c r="B30" s="17" t="s">
        <v>89</v>
      </c>
      <c r="C30" s="6" t="s">
        <v>69</v>
      </c>
      <c r="D30" s="7" t="s">
        <v>25</v>
      </c>
      <c r="E30" s="43">
        <f>7.296*14.335-1.02*0.605</f>
        <v>103.97106000000002</v>
      </c>
    </row>
    <row r="31" spans="2:10" s="8" customFormat="1" x14ac:dyDescent="0.25">
      <c r="B31" s="17" t="s">
        <v>90</v>
      </c>
      <c r="C31" s="6" t="s">
        <v>32</v>
      </c>
      <c r="D31" s="7" t="s">
        <v>25</v>
      </c>
      <c r="E31" s="43">
        <f>(3.298*1.723+1.888*4.129)*1.1</f>
        <v>14.825806600000002</v>
      </c>
    </row>
    <row r="32" spans="2:10" s="8" customFormat="1" x14ac:dyDescent="0.25">
      <c r="B32" s="17" t="s">
        <v>91</v>
      </c>
      <c r="C32" s="6" t="s">
        <v>130</v>
      </c>
      <c r="D32" s="7" t="s">
        <v>25</v>
      </c>
      <c r="E32" s="43">
        <f>E30</f>
        <v>103.97106000000002</v>
      </c>
    </row>
    <row r="33" spans="2:5" s="8" customFormat="1" x14ac:dyDescent="0.25">
      <c r="B33" s="17" t="s">
        <v>92</v>
      </c>
      <c r="C33" s="6" t="s">
        <v>33</v>
      </c>
      <c r="D33" s="7" t="s">
        <v>25</v>
      </c>
      <c r="E33" s="43">
        <f>E29-E30</f>
        <v>78.030644000000024</v>
      </c>
    </row>
    <row r="34" spans="2:5" s="8" customFormat="1" x14ac:dyDescent="0.25">
      <c r="B34" s="17" t="s">
        <v>93</v>
      </c>
      <c r="C34" s="6" t="s">
        <v>34</v>
      </c>
      <c r="D34" s="7" t="s">
        <v>25</v>
      </c>
      <c r="E34" s="43">
        <f>E30</f>
        <v>103.97106000000002</v>
      </c>
    </row>
    <row r="35" spans="2:5" s="8" customFormat="1" x14ac:dyDescent="0.25">
      <c r="B35" s="17" t="s">
        <v>94</v>
      </c>
      <c r="C35" s="6" t="s">
        <v>35</v>
      </c>
      <c r="D35" s="7" t="s">
        <v>20</v>
      </c>
      <c r="E35" s="43">
        <f>(1.23+2.432)*2+(6.062+12.462)*2+2.04+(2.833+2.286)*2+(5.008*3.293)*2</f>
        <v>89.632688000000002</v>
      </c>
    </row>
    <row r="36" spans="2:5" s="8" customFormat="1" x14ac:dyDescent="0.25">
      <c r="B36" s="17" t="s">
        <v>95</v>
      </c>
      <c r="C36" s="6" t="s">
        <v>36</v>
      </c>
      <c r="D36" s="7" t="s">
        <v>20</v>
      </c>
      <c r="E36" s="43">
        <f>(7.296+14.335)*2-0.961-3.554-3.291-0.9*2+(1.02+0.605)*2</f>
        <v>36.906000000000006</v>
      </c>
    </row>
    <row r="37" spans="2:5" x14ac:dyDescent="0.25">
      <c r="B37" s="29">
        <v>6</v>
      </c>
      <c r="C37" s="27" t="s">
        <v>5</v>
      </c>
      <c r="D37" s="7"/>
      <c r="E37" s="44"/>
    </row>
    <row r="38" spans="2:5" s="8" customFormat="1" x14ac:dyDescent="0.25">
      <c r="B38" s="17" t="s">
        <v>96</v>
      </c>
      <c r="C38" s="6" t="s">
        <v>41</v>
      </c>
      <c r="D38" s="7" t="s">
        <v>59</v>
      </c>
      <c r="E38" s="43">
        <v>9</v>
      </c>
    </row>
    <row r="39" spans="2:5" s="8" customFormat="1" x14ac:dyDescent="0.25">
      <c r="B39" s="17" t="s">
        <v>97</v>
      </c>
      <c r="C39" s="6" t="s">
        <v>37</v>
      </c>
      <c r="D39" s="7" t="s">
        <v>20</v>
      </c>
      <c r="E39" s="43">
        <f>3.4*8+0.961+3.554+2.374+1.445+2.17*4+1.583+1.5+2.751*2+3.291</f>
        <v>56.089999999999996</v>
      </c>
    </row>
    <row r="40" spans="2:5" s="8" customFormat="1" x14ac:dyDescent="0.25">
      <c r="B40" s="17" t="s">
        <v>98</v>
      </c>
      <c r="C40" s="6" t="s">
        <v>38</v>
      </c>
      <c r="D40" s="7" t="s">
        <v>20</v>
      </c>
      <c r="E40" s="43">
        <f>E39</f>
        <v>56.089999999999996</v>
      </c>
    </row>
    <row r="41" spans="2:5" s="8" customFormat="1" x14ac:dyDescent="0.25">
      <c r="B41" s="17" t="s">
        <v>99</v>
      </c>
      <c r="C41" s="6" t="s">
        <v>39</v>
      </c>
      <c r="D41" s="7" t="s">
        <v>20</v>
      </c>
      <c r="E41" s="43">
        <f>E39</f>
        <v>56.089999999999996</v>
      </c>
    </row>
    <row r="42" spans="2:5" s="8" customFormat="1" x14ac:dyDescent="0.25">
      <c r="B42" s="17" t="s">
        <v>100</v>
      </c>
      <c r="C42" s="6" t="s">
        <v>40</v>
      </c>
      <c r="D42" s="7" t="s">
        <v>20</v>
      </c>
      <c r="E42" s="43">
        <f>E39</f>
        <v>56.089999999999996</v>
      </c>
    </row>
    <row r="43" spans="2:5" x14ac:dyDescent="0.25">
      <c r="B43" s="29">
        <v>7</v>
      </c>
      <c r="C43" s="27" t="s">
        <v>6</v>
      </c>
      <c r="D43" s="7"/>
      <c r="E43" s="44"/>
    </row>
    <row r="44" spans="2:5" s="8" customFormat="1" x14ac:dyDescent="0.25">
      <c r="B44" s="17" t="s">
        <v>101</v>
      </c>
      <c r="C44" s="14"/>
      <c r="D44" s="7" t="s">
        <v>57</v>
      </c>
      <c r="E44" s="43"/>
    </row>
    <row r="45" spans="2:5" x14ac:dyDescent="0.25">
      <c r="B45" s="29">
        <v>8</v>
      </c>
      <c r="C45" s="27" t="s">
        <v>7</v>
      </c>
      <c r="D45" s="7"/>
      <c r="E45" s="44"/>
    </row>
    <row r="46" spans="2:5" s="8" customFormat="1" x14ac:dyDescent="0.25">
      <c r="B46" s="17" t="s">
        <v>102</v>
      </c>
      <c r="C46" s="6" t="s">
        <v>68</v>
      </c>
      <c r="D46" s="7" t="s">
        <v>57</v>
      </c>
      <c r="E46" s="43"/>
    </row>
    <row r="47" spans="2:5" x14ac:dyDescent="0.25">
      <c r="B47" s="29">
        <v>9</v>
      </c>
      <c r="C47" s="27" t="s">
        <v>8</v>
      </c>
      <c r="D47" s="7"/>
      <c r="E47" s="44"/>
    </row>
    <row r="48" spans="2:5" s="8" customFormat="1" x14ac:dyDescent="0.25">
      <c r="B48" s="17" t="s">
        <v>103</v>
      </c>
      <c r="C48" s="6" t="s">
        <v>50</v>
      </c>
      <c r="D48" s="7" t="s">
        <v>59</v>
      </c>
      <c r="E48" s="43">
        <v>1</v>
      </c>
    </row>
    <row r="49" spans="2:5" s="8" customFormat="1" x14ac:dyDescent="0.25">
      <c r="B49" s="17" t="s">
        <v>104</v>
      </c>
      <c r="C49" s="6" t="s">
        <v>146</v>
      </c>
      <c r="D49" s="7" t="s">
        <v>20</v>
      </c>
      <c r="E49" s="43">
        <v>65</v>
      </c>
    </row>
    <row r="50" spans="2:5" s="8" customFormat="1" x14ac:dyDescent="0.25">
      <c r="B50" s="17" t="s">
        <v>105</v>
      </c>
      <c r="C50" s="6" t="s">
        <v>51</v>
      </c>
      <c r="D50" s="7" t="s">
        <v>59</v>
      </c>
      <c r="E50" s="43" t="s">
        <v>57</v>
      </c>
    </row>
    <row r="51" spans="2:5" s="8" customFormat="1" x14ac:dyDescent="0.25">
      <c r="B51" s="17" t="s">
        <v>106</v>
      </c>
      <c r="C51" s="6" t="s">
        <v>52</v>
      </c>
      <c r="D51" s="7" t="s">
        <v>59</v>
      </c>
      <c r="E51" s="43">
        <v>5</v>
      </c>
    </row>
    <row r="52" spans="2:5" s="8" customFormat="1" x14ac:dyDescent="0.25">
      <c r="B52" s="17" t="s">
        <v>107</v>
      </c>
      <c r="C52" s="6" t="s">
        <v>54</v>
      </c>
      <c r="D52" s="7" t="s">
        <v>59</v>
      </c>
      <c r="E52" s="43">
        <v>1</v>
      </c>
    </row>
    <row r="53" spans="2:5" s="8" customFormat="1" x14ac:dyDescent="0.25">
      <c r="B53" s="17" t="s">
        <v>108</v>
      </c>
      <c r="C53" s="6" t="s">
        <v>58</v>
      </c>
      <c r="D53" s="7" t="s">
        <v>59</v>
      </c>
      <c r="E53" s="43">
        <v>2</v>
      </c>
    </row>
    <row r="54" spans="2:5" x14ac:dyDescent="0.25">
      <c r="B54" s="29">
        <v>10</v>
      </c>
      <c r="C54" s="27" t="s">
        <v>9</v>
      </c>
      <c r="D54" s="7"/>
      <c r="E54" s="44"/>
    </row>
    <row r="55" spans="2:5" s="8" customFormat="1" x14ac:dyDescent="0.25">
      <c r="B55" s="17" t="s">
        <v>109</v>
      </c>
      <c r="C55" s="6" t="s">
        <v>53</v>
      </c>
      <c r="D55" s="7" t="s">
        <v>59</v>
      </c>
      <c r="E55" s="43">
        <v>3</v>
      </c>
    </row>
    <row r="56" spans="2:5" s="8" customFormat="1" x14ac:dyDescent="0.25">
      <c r="B56" s="17" t="s">
        <v>110</v>
      </c>
      <c r="C56" s="6" t="s">
        <v>144</v>
      </c>
      <c r="D56" s="7" t="s">
        <v>59</v>
      </c>
      <c r="E56" s="43">
        <v>3</v>
      </c>
    </row>
    <row r="57" spans="2:5" s="8" customFormat="1" x14ac:dyDescent="0.25">
      <c r="B57" s="17" t="s">
        <v>111</v>
      </c>
      <c r="C57" s="6" t="s">
        <v>140</v>
      </c>
      <c r="D57" s="7" t="s">
        <v>20</v>
      </c>
      <c r="E57" s="43">
        <v>20</v>
      </c>
    </row>
    <row r="58" spans="2:5" x14ac:dyDescent="0.25">
      <c r="B58" s="29">
        <v>11</v>
      </c>
      <c r="C58" s="27" t="s">
        <v>10</v>
      </c>
      <c r="D58" s="7"/>
      <c r="E58" s="44"/>
    </row>
    <row r="59" spans="2:5" s="8" customFormat="1" x14ac:dyDescent="0.25">
      <c r="B59" s="19" t="s">
        <v>112</v>
      </c>
      <c r="C59" s="11" t="s">
        <v>42</v>
      </c>
      <c r="D59" s="10" t="s">
        <v>59</v>
      </c>
      <c r="E59" s="45">
        <v>1</v>
      </c>
    </row>
    <row r="60" spans="2:5" s="8" customFormat="1" x14ac:dyDescent="0.25">
      <c r="B60" s="19" t="s">
        <v>113</v>
      </c>
      <c r="C60" s="11" t="s">
        <v>55</v>
      </c>
      <c r="D60" s="10" t="s">
        <v>59</v>
      </c>
      <c r="E60" s="45" t="s">
        <v>57</v>
      </c>
    </row>
    <row r="61" spans="2:5" s="8" customFormat="1" x14ac:dyDescent="0.25">
      <c r="B61" s="19" t="s">
        <v>114</v>
      </c>
      <c r="C61" s="11" t="s">
        <v>43</v>
      </c>
      <c r="D61" s="10" t="s">
        <v>20</v>
      </c>
      <c r="E61" s="45">
        <v>115</v>
      </c>
    </row>
    <row r="62" spans="2:5" s="8" customFormat="1" x14ac:dyDescent="0.25">
      <c r="B62" s="19" t="s">
        <v>115</v>
      </c>
      <c r="C62" s="11" t="s">
        <v>44</v>
      </c>
      <c r="D62" s="10" t="s">
        <v>20</v>
      </c>
      <c r="E62" s="45">
        <v>115</v>
      </c>
    </row>
    <row r="63" spans="2:5" s="8" customFormat="1" x14ac:dyDescent="0.25">
      <c r="B63" s="19" t="s">
        <v>116</v>
      </c>
      <c r="C63" s="11" t="s">
        <v>56</v>
      </c>
      <c r="D63" s="10" t="s">
        <v>20</v>
      </c>
      <c r="E63" s="45">
        <v>230</v>
      </c>
    </row>
    <row r="64" spans="2:5" s="8" customFormat="1" x14ac:dyDescent="0.25">
      <c r="B64" s="19" t="s">
        <v>117</v>
      </c>
      <c r="C64" s="11" t="s">
        <v>45</v>
      </c>
      <c r="D64" s="10" t="s">
        <v>20</v>
      </c>
      <c r="E64" s="45">
        <v>115</v>
      </c>
    </row>
    <row r="65" spans="1:5" s="8" customFormat="1" x14ac:dyDescent="0.25">
      <c r="B65" s="19" t="s">
        <v>118</v>
      </c>
      <c r="C65" s="11" t="s">
        <v>46</v>
      </c>
      <c r="D65" s="10" t="s">
        <v>59</v>
      </c>
      <c r="E65" s="45">
        <v>65</v>
      </c>
    </row>
    <row r="66" spans="1:5" s="8" customFormat="1" ht="30" x14ac:dyDescent="0.25">
      <c r="B66" s="19" t="s">
        <v>119</v>
      </c>
      <c r="C66" s="13" t="s">
        <v>145</v>
      </c>
      <c r="D66" s="10" t="s">
        <v>59</v>
      </c>
      <c r="E66" s="45">
        <v>65</v>
      </c>
    </row>
    <row r="67" spans="1:5" s="8" customFormat="1" x14ac:dyDescent="0.25">
      <c r="B67" s="19" t="s">
        <v>120</v>
      </c>
      <c r="C67" s="11" t="s">
        <v>47</v>
      </c>
      <c r="D67" s="10" t="s">
        <v>59</v>
      </c>
      <c r="E67" s="45" t="s">
        <v>57</v>
      </c>
    </row>
    <row r="68" spans="1:5" s="8" customFormat="1" x14ac:dyDescent="0.25">
      <c r="A68" s="24"/>
      <c r="B68" s="22" t="s">
        <v>121</v>
      </c>
      <c r="C68" s="11" t="s">
        <v>48</v>
      </c>
      <c r="D68" s="10" t="s">
        <v>59</v>
      </c>
      <c r="E68" s="45" t="s">
        <v>57</v>
      </c>
    </row>
    <row r="69" spans="1:5" s="8" customFormat="1" x14ac:dyDescent="0.25">
      <c r="A69" s="24"/>
      <c r="B69" s="22" t="s">
        <v>122</v>
      </c>
      <c r="C69" s="11" t="s">
        <v>49</v>
      </c>
      <c r="D69" s="20" t="s">
        <v>59</v>
      </c>
      <c r="E69" s="45" t="s">
        <v>57</v>
      </c>
    </row>
    <row r="70" spans="1:5" x14ac:dyDescent="0.25">
      <c r="A70" s="25"/>
      <c r="B70" s="32">
        <v>12</v>
      </c>
      <c r="C70" s="27" t="s">
        <v>60</v>
      </c>
      <c r="D70" s="21"/>
      <c r="E70" s="44"/>
    </row>
    <row r="71" spans="1:5" x14ac:dyDescent="0.25">
      <c r="A71" s="25"/>
      <c r="B71" s="23" t="s">
        <v>123</v>
      </c>
      <c r="C71" s="6" t="s">
        <v>65</v>
      </c>
      <c r="D71" s="14" t="s">
        <v>57</v>
      </c>
      <c r="E71" s="44"/>
    </row>
    <row r="72" spans="1:5" x14ac:dyDescent="0.25">
      <c r="A72" s="25"/>
      <c r="B72" s="23" t="s">
        <v>124</v>
      </c>
      <c r="C72" s="6" t="s">
        <v>66</v>
      </c>
      <c r="D72" s="14" t="s">
        <v>57</v>
      </c>
      <c r="E72" s="44"/>
    </row>
    <row r="73" spans="1:5" x14ac:dyDescent="0.25">
      <c r="A73" s="25"/>
      <c r="B73" s="32">
        <v>13</v>
      </c>
      <c r="C73" s="27" t="s">
        <v>64</v>
      </c>
      <c r="D73" s="14"/>
      <c r="E73" s="44"/>
    </row>
    <row r="74" spans="1:5" x14ac:dyDescent="0.25">
      <c r="A74" s="25"/>
      <c r="B74" s="23" t="s">
        <v>125</v>
      </c>
      <c r="C74" s="6" t="s">
        <v>61</v>
      </c>
      <c r="D74" s="14" t="s">
        <v>57</v>
      </c>
      <c r="E74" s="44"/>
    </row>
    <row r="75" spans="1:5" x14ac:dyDescent="0.25">
      <c r="A75" s="25"/>
      <c r="B75" s="23" t="s">
        <v>126</v>
      </c>
      <c r="C75" s="6" t="s">
        <v>62</v>
      </c>
      <c r="D75" s="14" t="s">
        <v>57</v>
      </c>
      <c r="E75" s="44"/>
    </row>
    <row r="76" spans="1:5" x14ac:dyDescent="0.25">
      <c r="A76" s="25"/>
      <c r="B76" s="23" t="s">
        <v>127</v>
      </c>
      <c r="C76" s="6" t="s">
        <v>63</v>
      </c>
      <c r="D76" s="14" t="s">
        <v>57</v>
      </c>
      <c r="E76" s="44"/>
    </row>
    <row r="77" spans="1:5" x14ac:dyDescent="0.25">
      <c r="A77" s="25"/>
      <c r="B77" s="23" t="s">
        <v>128</v>
      </c>
      <c r="C77" s="6" t="s">
        <v>67</v>
      </c>
      <c r="D77" s="14" t="s">
        <v>57</v>
      </c>
      <c r="E77" s="44"/>
    </row>
    <row r="78" spans="1:5" ht="15.75" thickBot="1" x14ac:dyDescent="0.3">
      <c r="A78" s="25"/>
      <c r="B78" s="26" t="s">
        <v>129</v>
      </c>
      <c r="C78" s="12" t="s">
        <v>142</v>
      </c>
      <c r="D78" s="15" t="s">
        <v>57</v>
      </c>
      <c r="E78" s="46"/>
    </row>
    <row r="79" spans="1:5" ht="15.75" thickTop="1" x14ac:dyDescent="0.25"/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2020-03-27T10:53:16Z</dcterms:modified>
</cp:coreProperties>
</file>