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\Documents\!Y_Zakupivli\007 Штукатурка\"/>
    </mc:Choice>
  </mc:AlternateContent>
  <bookViews>
    <workbookView xWindow="32760" yWindow="32760" windowWidth="20490" windowHeight="7545"/>
  </bookViews>
  <sheets>
    <sheet name="ТП_штукатурка" sheetId="49" r:id="rId1"/>
  </sheets>
  <calcPr calcId="152511"/>
</workbook>
</file>

<file path=xl/calcChain.xml><?xml version="1.0" encoding="utf-8"?>
<calcChain xmlns="http://schemas.openxmlformats.org/spreadsheetml/2006/main">
  <c r="D34" i="49" l="1"/>
  <c r="F34" i="49" s="1"/>
  <c r="I34" i="49" s="1"/>
  <c r="D21" i="49"/>
  <c r="F21" i="49" s="1"/>
  <c r="I21" i="49" s="1"/>
  <c r="D20" i="49"/>
  <c r="F20" i="49" s="1"/>
  <c r="I20" i="49" s="1"/>
  <c r="D33" i="49"/>
  <c r="F33" i="49" s="1"/>
  <c r="I33" i="49" s="1"/>
  <c r="D31" i="49"/>
  <c r="F31" i="49" s="1"/>
  <c r="I31" i="49" s="1"/>
  <c r="D32" i="49"/>
  <c r="F32" i="49" s="1"/>
  <c r="I32" i="49" s="1"/>
  <c r="F29" i="49"/>
  <c r="I29" i="49" s="1"/>
  <c r="F16" i="49"/>
  <c r="I16" i="49" s="1"/>
  <c r="D18" i="49"/>
  <c r="F18" i="49" s="1"/>
  <c r="I18" i="49" s="1"/>
  <c r="D19" i="49"/>
  <c r="F19" i="49" s="1"/>
  <c r="I19" i="49" s="1"/>
  <c r="D23" i="49"/>
  <c r="F23" i="49" s="1"/>
  <c r="H30" i="49"/>
  <c r="F30" i="49"/>
  <c r="H17" i="49"/>
  <c r="F17" i="49"/>
  <c r="D10" i="49"/>
  <c r="D11" i="49" s="1"/>
  <c r="D25" i="49" l="1"/>
  <c r="F25" i="49" s="1"/>
  <c r="I25" i="49" s="1"/>
  <c r="D27" i="49"/>
  <c r="F27" i="49" s="1"/>
  <c r="I27" i="49" s="1"/>
  <c r="D12" i="49"/>
  <c r="F12" i="49" s="1"/>
  <c r="I12" i="49" s="1"/>
  <c r="D13" i="49"/>
  <c r="F13" i="49" s="1"/>
  <c r="I13" i="49" s="1"/>
  <c r="D14" i="49"/>
  <c r="F14" i="49" s="1"/>
  <c r="I14" i="49" s="1"/>
  <c r="D26" i="49"/>
  <c r="F26" i="49" s="1"/>
  <c r="I26" i="49" s="1"/>
  <c r="D15" i="49"/>
  <c r="F15" i="49" s="1"/>
  <c r="I15" i="49" s="1"/>
  <c r="D24" i="49"/>
  <c r="F24" i="49" s="1"/>
  <c r="I24" i="49" s="1"/>
  <c r="D28" i="49"/>
  <c r="F28" i="49" s="1"/>
  <c r="I28" i="49" s="1"/>
  <c r="I30" i="49"/>
  <c r="H23" i="49"/>
  <c r="I23" i="49" s="1"/>
  <c r="I17" i="49"/>
  <c r="F10" i="49"/>
  <c r="F11" i="49"/>
  <c r="I11" i="49" s="1"/>
  <c r="H10" i="49"/>
  <c r="H35" i="49" s="1"/>
  <c r="F35" i="49" l="1"/>
  <c r="I10" i="49"/>
  <c r="I35" i="49" s="1"/>
</calcChain>
</file>

<file path=xl/sharedStrings.xml><?xml version="1.0" encoding="utf-8"?>
<sst xmlns="http://schemas.openxmlformats.org/spreadsheetml/2006/main" count="72" uniqueCount="37">
  <si>
    <t>Од. вим.</t>
  </si>
  <si>
    <t>Кількість</t>
  </si>
  <si>
    <t>МАТЕРІАЛИ</t>
  </si>
  <si>
    <t>№ п/п</t>
  </si>
  <si>
    <t>РОБОТИ</t>
  </si>
  <si>
    <t>Найменування</t>
  </si>
  <si>
    <t>м.кв.</t>
  </si>
  <si>
    <t>2</t>
  </si>
  <si>
    <t>1</t>
  </si>
  <si>
    <t>кг</t>
  </si>
  <si>
    <t>м2</t>
  </si>
  <si>
    <t>Штукатурна суміш МП 75</t>
  </si>
  <si>
    <t>Улаштування штукатурки стін</t>
  </si>
  <si>
    <t>Улаштування штукатурки укосів</t>
  </si>
  <si>
    <t>м.п.</t>
  </si>
  <si>
    <t>ШТУКАТУРНІ РОБОТИ секція 7 (підвал, 1-й та 2-й поверхи)</t>
  </si>
  <si>
    <t>ШТУКАТУРНІ РОБОТИ секція 6 (підвал, 1-й та 2-й поверхи)</t>
  </si>
  <si>
    <t>Маяк штукатурний, 6 мм</t>
  </si>
  <si>
    <t>мп</t>
  </si>
  <si>
    <t>шт.</t>
  </si>
  <si>
    <t>Сітка фасадна 145 щільність 50 м.кв.</t>
  </si>
  <si>
    <t>Грунтівка глибо проникаюча СТ-17</t>
  </si>
  <si>
    <t>л</t>
  </si>
  <si>
    <t xml:space="preserve">Витратні матеріали </t>
  </si>
  <si>
    <t>компл</t>
  </si>
  <si>
    <t>ВСЬОГО ПО ПРОПОЗИЦІЇ грн. з ПДВ</t>
  </si>
  <si>
    <t>на штукатурні роботи в приміщеннях  будівлі за адресою: м. Київ, вул. Велика Васильківська 9/2</t>
  </si>
  <si>
    <t>Кутики внутрішні та зовнішні</t>
  </si>
  <si>
    <t>ТЕНДЕРНА ПРОПОЗИЦІЯ</t>
  </si>
  <si>
    <t>Ціна, за од. грн. з ПДВ</t>
  </si>
  <si>
    <t>Вартість, всього грн. з ПДВ</t>
  </si>
  <si>
    <t xml:space="preserve">Ціна, за од. грн. з ПДВ </t>
  </si>
  <si>
    <t xml:space="preserve">Вартість, всього грн. з ПДВ </t>
  </si>
  <si>
    <t>ВСЬОГО,
грн. з ПДВ</t>
  </si>
  <si>
    <t>Посада уповноваженої особи</t>
  </si>
  <si>
    <t>(підпис)</t>
  </si>
  <si>
    <t>Прізвище, ініціали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</si>
</sst>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??"/>
    <numFmt numFmtId="165" formatCode="#,##0.000"/>
    <numFmt numFmtId="166" formatCode="#,##0.0"/>
  </numFmts>
  <fonts count="14" x14ac:knownFonts="1">
    <font>
      <sz val="10"/>
      <name val="Tahoma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ahoma"/>
      <family val="2"/>
    </font>
    <font>
      <sz val="10"/>
      <name val="Times New Roman"/>
      <family val="1"/>
      <charset val="204"/>
    </font>
    <font>
      <sz val="10"/>
      <color theme="1"/>
      <name val="Tahoma"/>
      <family val="2"/>
      <charset val="204"/>
    </font>
    <font>
      <b/>
      <sz val="10"/>
      <color rgb="FFFF0000"/>
      <name val="Tahoma"/>
      <family val="2"/>
      <charset val="204"/>
    </font>
    <font>
      <i/>
      <sz val="1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name val="Tahoma"/>
      <family val="2"/>
      <charset val="204"/>
    </font>
    <font>
      <i/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0" fontId="1" fillId="0" borderId="0">
      <alignment vertical="top"/>
    </xf>
  </cellStyleXfs>
  <cellXfs count="106">
    <xf numFmtId="0" fontId="0" fillId="0" borderId="0" xfId="0">
      <alignment vertical="top"/>
    </xf>
    <xf numFmtId="0" fontId="1" fillId="0" borderId="0" xfId="0" applyFont="1">
      <alignment vertical="top"/>
    </xf>
    <xf numFmtId="0" fontId="1" fillId="0" borderId="0" xfId="0" applyFont="1" applyBorder="1" applyAlignment="1" applyProtection="1">
      <alignment vertical="top" wrapText="1"/>
    </xf>
    <xf numFmtId="0" fontId="1" fillId="0" borderId="0" xfId="0" applyFont="1" applyBorder="1">
      <alignment vertical="top"/>
    </xf>
    <xf numFmtId="0" fontId="1" fillId="0" borderId="0" xfId="0" applyFont="1" applyAlignment="1">
      <alignment vertical="center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top"/>
    </xf>
    <xf numFmtId="49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4" fontId="2" fillId="0" borderId="0" xfId="0" applyNumberFormat="1" applyFont="1" applyBorder="1" applyAlignment="1" applyProtection="1">
      <alignment horizontal="center" vertical="center"/>
      <protection locked="0"/>
    </xf>
    <xf numFmtId="0" fontId="9" fillId="3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 applyProtection="1">
      <alignment horizontal="center" vertical="center"/>
      <protection locked="0"/>
    </xf>
    <xf numFmtId="49" fontId="7" fillId="0" borderId="5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>
      <alignment vertical="top"/>
    </xf>
    <xf numFmtId="49" fontId="5" fillId="0" borderId="8" xfId="0" applyNumberFormat="1" applyFont="1" applyFill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>
      <alignment vertical="top"/>
    </xf>
    <xf numFmtId="4" fontId="1" fillId="0" borderId="0" xfId="0" applyNumberFormat="1" applyFont="1" applyFill="1" applyBorder="1">
      <alignment vertical="top"/>
    </xf>
    <xf numFmtId="49" fontId="1" fillId="0" borderId="0" xfId="0" applyNumberFormat="1" applyFont="1" applyFill="1" applyBorder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center" vertical="center"/>
      <protection locked="0"/>
    </xf>
    <xf numFmtId="4" fontId="1" fillId="0" borderId="0" xfId="0" applyNumberFormat="1" applyFont="1" applyFill="1" applyBorder="1" applyProtection="1">
      <alignment vertical="top"/>
      <protection locked="0"/>
    </xf>
    <xf numFmtId="4" fontId="1" fillId="0" borderId="0" xfId="0" applyNumberFormat="1" applyFont="1" applyBorder="1" applyProtection="1">
      <alignment vertical="top"/>
      <protection locked="0"/>
    </xf>
    <xf numFmtId="4" fontId="1" fillId="4" borderId="11" xfId="0" applyNumberFormat="1" applyFont="1" applyFill="1" applyBorder="1" applyAlignment="1" applyProtection="1">
      <alignment horizontal="center" vertical="center" wrapText="1"/>
      <protection locked="0"/>
    </xf>
    <xf numFmtId="166" fontId="9" fillId="3" borderId="0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 applyProtection="1">
      <alignment horizontal="center" vertical="center"/>
    </xf>
    <xf numFmtId="49" fontId="5" fillId="0" borderId="7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 applyProtection="1">
      <alignment horizontal="center" vertical="center"/>
      <protection locked="0"/>
    </xf>
    <xf numFmtId="4" fontId="1" fillId="0" borderId="7" xfId="0" applyNumberFormat="1" applyFont="1" applyFill="1" applyBorder="1" applyAlignment="1" applyProtection="1">
      <alignment horizontal="center" vertical="center"/>
      <protection locked="0"/>
    </xf>
    <xf numFmtId="4" fontId="7" fillId="0" borderId="14" xfId="0" applyNumberFormat="1" applyFont="1" applyFill="1" applyBorder="1" applyAlignment="1" applyProtection="1">
      <alignment horizontal="center" vertical="center"/>
      <protection locked="0"/>
    </xf>
    <xf numFmtId="49" fontId="5" fillId="0" borderId="4" xfId="0" applyNumberFormat="1" applyFont="1" applyFill="1" applyBorder="1" applyAlignment="1">
      <alignment horizontal="left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2" fontId="7" fillId="0" borderId="4" xfId="0" applyNumberFormat="1" applyFont="1" applyFill="1" applyBorder="1" applyAlignment="1">
      <alignment horizontal="center" vertical="center" wrapText="1"/>
    </xf>
    <xf numFmtId="49" fontId="3" fillId="0" borderId="12" xfId="0" applyNumberFormat="1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vertical="top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8" fillId="2" borderId="12" xfId="0" applyFont="1" applyFill="1" applyBorder="1" applyAlignment="1">
      <alignment horizontal="center" vertical="center"/>
    </xf>
    <xf numFmtId="4" fontId="1" fillId="2" borderId="12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</xf>
    <xf numFmtId="4" fontId="7" fillId="0" borderId="17" xfId="0" applyNumberFormat="1" applyFont="1" applyFill="1" applyBorder="1" applyAlignment="1" applyProtection="1">
      <alignment horizontal="center" vertical="center"/>
      <protection locked="0"/>
    </xf>
    <xf numFmtId="49" fontId="10" fillId="0" borderId="6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/>
    </xf>
    <xf numFmtId="4" fontId="12" fillId="0" borderId="4" xfId="0" applyNumberFormat="1" applyFont="1" applyFill="1" applyBorder="1" applyAlignment="1" applyProtection="1">
      <alignment horizontal="center" vertical="center"/>
      <protection locked="0"/>
    </xf>
    <xf numFmtId="4" fontId="13" fillId="0" borderId="4" xfId="0" applyNumberFormat="1" applyFont="1" applyFill="1" applyBorder="1" applyAlignment="1" applyProtection="1">
      <alignment horizontal="center" vertical="center"/>
      <protection locked="0"/>
    </xf>
    <xf numFmtId="4" fontId="13" fillId="0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>
      <alignment vertical="top"/>
    </xf>
    <xf numFmtId="165" fontId="13" fillId="0" borderId="4" xfId="0" applyNumberFormat="1" applyFont="1" applyFill="1" applyBorder="1" applyAlignment="1">
      <alignment horizontal="center" vertical="center"/>
    </xf>
    <xf numFmtId="49" fontId="10" fillId="0" borderId="15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 wrapText="1"/>
    </xf>
    <xf numFmtId="165" fontId="13" fillId="0" borderId="11" xfId="0" applyNumberFormat="1" applyFont="1" applyFill="1" applyBorder="1" applyAlignment="1">
      <alignment horizontal="center" vertical="center"/>
    </xf>
    <xf numFmtId="4" fontId="12" fillId="0" borderId="11" xfId="0" applyNumberFormat="1" applyFont="1" applyFill="1" applyBorder="1" applyAlignment="1" applyProtection="1">
      <alignment horizontal="center" vertical="center"/>
      <protection locked="0"/>
    </xf>
    <xf numFmtId="4" fontId="13" fillId="0" borderId="11" xfId="0" applyNumberFormat="1" applyFont="1" applyFill="1" applyBorder="1" applyAlignment="1" applyProtection="1">
      <alignment horizontal="center" vertical="center"/>
      <protection locked="0"/>
    </xf>
    <xf numFmtId="4" fontId="13" fillId="0" borderId="16" xfId="0" applyNumberFormat="1" applyFont="1" applyFill="1" applyBorder="1" applyAlignment="1" applyProtection="1">
      <alignment horizontal="center" vertical="center"/>
      <protection locked="0"/>
    </xf>
    <xf numFmtId="4" fontId="12" fillId="0" borderId="0" xfId="0" applyNumberFormat="1" applyFont="1" applyFill="1" applyBorder="1">
      <alignment vertical="top"/>
    </xf>
    <xf numFmtId="0" fontId="10" fillId="0" borderId="4" xfId="0" applyFont="1" applyFill="1" applyBorder="1" applyAlignment="1">
      <alignment horizontal="right" vertical="top" wrapText="1"/>
    </xf>
    <xf numFmtId="0" fontId="10" fillId="0" borderId="11" xfId="0" applyFont="1" applyFill="1" applyBorder="1" applyAlignment="1">
      <alignment horizontal="right" vertical="top" wrapText="1"/>
    </xf>
    <xf numFmtId="0" fontId="1" fillId="0" borderId="0" xfId="0" applyFont="1" applyBorder="1" applyAlignment="1">
      <alignment vertical="center"/>
    </xf>
    <xf numFmtId="4" fontId="7" fillId="5" borderId="4" xfId="0" applyNumberFormat="1" applyFont="1" applyFill="1" applyBorder="1" applyAlignment="1" applyProtection="1">
      <alignment horizontal="center" vertical="center"/>
      <protection locked="0"/>
    </xf>
    <xf numFmtId="4" fontId="11" fillId="5" borderId="4" xfId="0" applyNumberFormat="1" applyFont="1" applyFill="1" applyBorder="1" applyAlignment="1">
      <alignment horizontal="center" vertical="center" wrapText="1"/>
    </xf>
    <xf numFmtId="4" fontId="11" fillId="5" borderId="11" xfId="0" applyNumberFormat="1" applyFont="1" applyFill="1" applyBorder="1" applyAlignment="1">
      <alignment horizontal="center" vertical="center" wrapText="1"/>
    </xf>
    <xf numFmtId="49" fontId="10" fillId="0" borderId="18" xfId="0" applyNumberFormat="1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right" vertical="top" wrapText="1"/>
    </xf>
    <xf numFmtId="0" fontId="10" fillId="0" borderId="19" xfId="0" applyFont="1" applyFill="1" applyBorder="1" applyAlignment="1">
      <alignment horizontal="center" vertical="center" wrapText="1"/>
    </xf>
    <xf numFmtId="4" fontId="11" fillId="5" borderId="19" xfId="0" applyNumberFormat="1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 applyProtection="1">
      <alignment horizontal="center" vertical="center"/>
      <protection locked="0"/>
    </xf>
    <xf numFmtId="4" fontId="13" fillId="0" borderId="19" xfId="0" applyNumberFormat="1" applyFont="1" applyFill="1" applyBorder="1" applyAlignment="1" applyProtection="1">
      <alignment horizontal="center" vertical="center"/>
      <protection locked="0"/>
    </xf>
    <xf numFmtId="4" fontId="13" fillId="0" borderId="20" xfId="0" applyNumberFormat="1" applyFont="1" applyFill="1" applyBorder="1" applyAlignment="1" applyProtection="1">
      <alignment horizontal="center" vertical="center"/>
      <protection locked="0"/>
    </xf>
    <xf numFmtId="4" fontId="7" fillId="5" borderId="7" xfId="0" applyNumberFormat="1" applyFont="1" applyFill="1" applyBorder="1" applyAlignment="1" applyProtection="1">
      <alignment horizontal="center" vertical="center"/>
      <protection locked="0"/>
    </xf>
    <xf numFmtId="165" fontId="13" fillId="0" borderId="19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 wrapText="1"/>
    </xf>
    <xf numFmtId="4" fontId="7" fillId="5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 applyProtection="1">
      <alignment horizontal="center" vertical="top"/>
    </xf>
    <xf numFmtId="49" fontId="3" fillId="0" borderId="0" xfId="0" applyNumberFormat="1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horizontal="center" vertical="top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5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" fillId="4" borderId="7" xfId="0" applyFont="1" applyFill="1" applyBorder="1" applyAlignment="1" applyProtection="1">
      <alignment horizontal="center" vertical="center"/>
    </xf>
    <xf numFmtId="0" fontId="1" fillId="4" borderId="11" xfId="0" applyFont="1" applyFill="1" applyBorder="1" applyAlignment="1" applyProtection="1">
      <alignment horizontal="center" vertical="center"/>
    </xf>
    <xf numFmtId="164" fontId="1" fillId="4" borderId="7" xfId="0" applyNumberFormat="1" applyFont="1" applyFill="1" applyBorder="1" applyAlignment="1" applyProtection="1">
      <alignment horizontal="center" vertical="center"/>
    </xf>
    <xf numFmtId="164" fontId="1" fillId="4" borderId="11" xfId="0" applyNumberFormat="1" applyFont="1" applyFill="1" applyBorder="1" applyAlignment="1" applyProtection="1">
      <alignment horizontal="center" vertical="center"/>
    </xf>
    <xf numFmtId="4" fontId="1" fillId="4" borderId="7" xfId="0" applyNumberFormat="1" applyFont="1" applyFill="1" applyBorder="1" applyAlignment="1" applyProtection="1">
      <alignment horizontal="center" vertical="center"/>
      <protection locked="0"/>
    </xf>
    <xf numFmtId="4" fontId="1" fillId="4" borderId="14" xfId="0" applyNumberFormat="1" applyFont="1" applyFill="1" applyBorder="1" applyAlignment="1" applyProtection="1">
      <alignment horizontal="center" vertical="center" wrapText="1"/>
      <protection locked="0"/>
    </xf>
    <xf numFmtId="4" fontId="1" fillId="4" borderId="16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vertical="top" wrapText="1"/>
    </xf>
    <xf numFmtId="4" fontId="4" fillId="0" borderId="0" xfId="0" applyNumberFormat="1" applyFont="1" applyFill="1" applyBorder="1" applyProtection="1">
      <alignment vertical="top"/>
      <protection locked="0"/>
    </xf>
    <xf numFmtId="4" fontId="4" fillId="0" borderId="0" xfId="0" applyNumberFormat="1" applyFont="1" applyBorder="1" applyProtection="1">
      <alignment vertical="top"/>
      <protection locked="0"/>
    </xf>
    <xf numFmtId="0" fontId="2" fillId="0" borderId="0" xfId="0" applyFont="1" applyBorder="1">
      <alignment vertical="top"/>
    </xf>
  </cellXfs>
  <cellStyles count="2">
    <cellStyle name="Normal_Cost Plan Alupka -- Notes -- Issue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38"/>
  <sheetViews>
    <sheetView tabSelected="1" workbookViewId="0">
      <selection activeCell="A9" sqref="A9:H9"/>
    </sheetView>
  </sheetViews>
  <sheetFormatPr defaultColWidth="9.140625" defaultRowHeight="12.75" x14ac:dyDescent="0.2"/>
  <cols>
    <col min="1" max="1" width="6" style="27" customWidth="1"/>
    <col min="2" max="2" width="39.5703125" style="2" customWidth="1"/>
    <col min="3" max="3" width="8.85546875" style="2" customWidth="1"/>
    <col min="4" max="4" width="10.42578125" style="2" customWidth="1"/>
    <col min="5" max="5" width="11.5703125" style="29" customWidth="1"/>
    <col min="6" max="6" width="15.28515625" style="29" customWidth="1"/>
    <col min="7" max="7" width="11.28515625" style="29" customWidth="1"/>
    <col min="8" max="8" width="15.140625" style="30" customWidth="1"/>
    <col min="9" max="9" width="15.85546875" style="30" customWidth="1"/>
    <col min="10" max="10" width="16.42578125" style="3" hidden="1" customWidth="1"/>
    <col min="11" max="11" width="7.140625" style="3" hidden="1" customWidth="1"/>
    <col min="12" max="12" width="14.42578125" style="3" customWidth="1"/>
    <col min="13" max="16384" width="9.140625" style="3"/>
  </cols>
  <sheetData>
    <row r="2" spans="1:10" ht="15" x14ac:dyDescent="0.2">
      <c r="A2" s="87" t="s">
        <v>28</v>
      </c>
      <c r="B2" s="87"/>
      <c r="C2" s="87"/>
      <c r="D2" s="87"/>
      <c r="E2" s="87"/>
      <c r="F2" s="87"/>
      <c r="G2" s="87"/>
      <c r="H2" s="87"/>
      <c r="I2" s="87"/>
    </row>
    <row r="3" spans="1:10" ht="7.9" customHeight="1" x14ac:dyDescent="0.2">
      <c r="A3" s="88"/>
      <c r="B3" s="88"/>
      <c r="C3" s="88"/>
      <c r="D3" s="88"/>
      <c r="E3" s="88"/>
      <c r="F3" s="88"/>
      <c r="G3" s="88"/>
      <c r="H3" s="88"/>
      <c r="I3" s="88"/>
    </row>
    <row r="4" spans="1:10" ht="15" x14ac:dyDescent="0.2">
      <c r="A4" s="89" t="s">
        <v>26</v>
      </c>
      <c r="B4" s="89"/>
      <c r="C4" s="89"/>
      <c r="D4" s="89"/>
      <c r="E4" s="89"/>
      <c r="F4" s="89"/>
      <c r="G4" s="89"/>
      <c r="H4" s="89"/>
      <c r="I4" s="89"/>
    </row>
    <row r="5" spans="1:10" s="1" customFormat="1" ht="7.15" customHeight="1" thickBot="1" x14ac:dyDescent="0.25">
      <c r="A5" s="27"/>
      <c r="B5" s="2"/>
      <c r="C5" s="2"/>
      <c r="D5" s="2"/>
      <c r="E5" s="29"/>
      <c r="F5" s="29"/>
      <c r="G5" s="29"/>
      <c r="H5" s="30"/>
      <c r="I5" s="30"/>
    </row>
    <row r="6" spans="1:10" s="1" customFormat="1" ht="18" customHeight="1" x14ac:dyDescent="0.2">
      <c r="A6" s="90" t="s">
        <v>3</v>
      </c>
      <c r="B6" s="92" t="s">
        <v>5</v>
      </c>
      <c r="C6" s="94" t="s">
        <v>0</v>
      </c>
      <c r="D6" s="96" t="s">
        <v>1</v>
      </c>
      <c r="E6" s="98" t="s">
        <v>2</v>
      </c>
      <c r="F6" s="98"/>
      <c r="G6" s="98" t="s">
        <v>4</v>
      </c>
      <c r="H6" s="98"/>
      <c r="I6" s="99" t="s">
        <v>33</v>
      </c>
      <c r="J6" s="6"/>
    </row>
    <row r="7" spans="1:10" s="4" customFormat="1" ht="33" customHeight="1" thickBot="1" x14ac:dyDescent="0.25">
      <c r="A7" s="91"/>
      <c r="B7" s="93"/>
      <c r="C7" s="95"/>
      <c r="D7" s="97"/>
      <c r="E7" s="31" t="s">
        <v>29</v>
      </c>
      <c r="F7" s="31" t="s">
        <v>30</v>
      </c>
      <c r="G7" s="31" t="s">
        <v>31</v>
      </c>
      <c r="H7" s="31" t="s">
        <v>32</v>
      </c>
      <c r="I7" s="100"/>
    </row>
    <row r="8" spans="1:10" s="4" customFormat="1" ht="3" customHeight="1" thickBot="1" x14ac:dyDescent="0.25">
      <c r="A8" s="43"/>
      <c r="B8" s="44"/>
      <c r="C8" s="45"/>
      <c r="D8" s="46"/>
      <c r="E8" s="47"/>
      <c r="F8" s="48"/>
      <c r="G8" s="48"/>
      <c r="H8" s="48"/>
      <c r="I8" s="48"/>
    </row>
    <row r="9" spans="1:10" s="21" customFormat="1" ht="18.75" customHeight="1" thickBot="1" x14ac:dyDescent="0.25">
      <c r="A9" s="84" t="s">
        <v>15</v>
      </c>
      <c r="B9" s="85"/>
      <c r="C9" s="85"/>
      <c r="D9" s="85"/>
      <c r="E9" s="85"/>
      <c r="F9" s="85"/>
      <c r="G9" s="85"/>
      <c r="H9" s="85"/>
      <c r="I9" s="82"/>
      <c r="J9" s="25"/>
    </row>
    <row r="10" spans="1:10" s="21" customFormat="1" ht="21.6" customHeight="1" x14ac:dyDescent="0.2">
      <c r="A10" s="22" t="s">
        <v>8</v>
      </c>
      <c r="B10" s="23" t="s">
        <v>12</v>
      </c>
      <c r="C10" s="16" t="s">
        <v>6</v>
      </c>
      <c r="D10" s="17">
        <f>703+736.9+567.3</f>
        <v>2007.2</v>
      </c>
      <c r="E10" s="19"/>
      <c r="F10" s="28">
        <f t="shared" ref="F10:F21" si="0">D10*E10</f>
        <v>0</v>
      </c>
      <c r="G10" s="83"/>
      <c r="H10" s="19">
        <f>D10*G10</f>
        <v>0</v>
      </c>
      <c r="I10" s="24">
        <f>F10+H10</f>
        <v>0</v>
      </c>
      <c r="J10" s="25"/>
    </row>
    <row r="11" spans="1:10" s="57" customFormat="1" ht="21.6" customHeight="1" x14ac:dyDescent="0.2">
      <c r="A11" s="51"/>
      <c r="B11" s="66" t="s">
        <v>11</v>
      </c>
      <c r="C11" s="52" t="s">
        <v>9</v>
      </c>
      <c r="D11" s="53">
        <f>D10*12.75</f>
        <v>25591.8</v>
      </c>
      <c r="E11" s="70"/>
      <c r="F11" s="54">
        <f t="shared" si="0"/>
        <v>0</v>
      </c>
      <c r="G11" s="55"/>
      <c r="H11" s="55"/>
      <c r="I11" s="56">
        <f t="shared" ref="I11:I16" si="1">F11</f>
        <v>0</v>
      </c>
    </row>
    <row r="12" spans="1:10" s="57" customFormat="1" ht="21.6" customHeight="1" x14ac:dyDescent="0.2">
      <c r="A12" s="51"/>
      <c r="B12" s="66" t="s">
        <v>17</v>
      </c>
      <c r="C12" s="52" t="s">
        <v>18</v>
      </c>
      <c r="D12" s="53">
        <f>D10*1.5</f>
        <v>3010.8</v>
      </c>
      <c r="E12" s="70"/>
      <c r="F12" s="54">
        <f t="shared" si="0"/>
        <v>0</v>
      </c>
      <c r="G12" s="55"/>
      <c r="H12" s="55"/>
      <c r="I12" s="56">
        <f t="shared" si="1"/>
        <v>0</v>
      </c>
    </row>
    <row r="13" spans="1:10" s="57" customFormat="1" ht="21.6" customHeight="1" x14ac:dyDescent="0.2">
      <c r="A13" s="51"/>
      <c r="B13" s="66" t="s">
        <v>27</v>
      </c>
      <c r="C13" s="52" t="s">
        <v>18</v>
      </c>
      <c r="D13" s="58">
        <f>D10*0.375</f>
        <v>752.7</v>
      </c>
      <c r="E13" s="70"/>
      <c r="F13" s="54">
        <f t="shared" si="0"/>
        <v>0</v>
      </c>
      <c r="G13" s="55"/>
      <c r="H13" s="55"/>
      <c r="I13" s="56">
        <f t="shared" si="1"/>
        <v>0</v>
      </c>
    </row>
    <row r="14" spans="1:10" s="57" customFormat="1" ht="21.6" customHeight="1" x14ac:dyDescent="0.2">
      <c r="A14" s="51"/>
      <c r="B14" s="66" t="s">
        <v>20</v>
      </c>
      <c r="C14" s="52" t="s">
        <v>19</v>
      </c>
      <c r="D14" s="58">
        <f>D10/50*1.1</f>
        <v>44.1584</v>
      </c>
      <c r="E14" s="70"/>
      <c r="F14" s="54">
        <f t="shared" si="0"/>
        <v>0</v>
      </c>
      <c r="G14" s="55"/>
      <c r="H14" s="55"/>
      <c r="I14" s="56">
        <f t="shared" si="1"/>
        <v>0</v>
      </c>
    </row>
    <row r="15" spans="1:10" s="57" customFormat="1" ht="21.6" customHeight="1" x14ac:dyDescent="0.2">
      <c r="A15" s="51"/>
      <c r="B15" s="66" t="s">
        <v>21</v>
      </c>
      <c r="C15" s="52" t="s">
        <v>22</v>
      </c>
      <c r="D15" s="58">
        <f>D10*0.2</f>
        <v>401.44000000000005</v>
      </c>
      <c r="E15" s="70"/>
      <c r="F15" s="54">
        <f t="shared" si="0"/>
        <v>0</v>
      </c>
      <c r="G15" s="55"/>
      <c r="H15" s="55"/>
      <c r="I15" s="56">
        <f t="shared" si="1"/>
        <v>0</v>
      </c>
    </row>
    <row r="16" spans="1:10" s="57" customFormat="1" ht="21.6" customHeight="1" x14ac:dyDescent="0.2">
      <c r="A16" s="51"/>
      <c r="B16" s="66" t="s">
        <v>23</v>
      </c>
      <c r="C16" s="52" t="s">
        <v>24</v>
      </c>
      <c r="D16" s="58">
        <v>1</v>
      </c>
      <c r="E16" s="70"/>
      <c r="F16" s="54">
        <f t="shared" si="0"/>
        <v>0</v>
      </c>
      <c r="G16" s="55"/>
      <c r="H16" s="55"/>
      <c r="I16" s="56">
        <f t="shared" si="1"/>
        <v>0</v>
      </c>
    </row>
    <row r="17" spans="1:12" s="21" customFormat="1" ht="21.6" customHeight="1" x14ac:dyDescent="0.2">
      <c r="A17" s="49" t="s">
        <v>7</v>
      </c>
      <c r="B17" s="40" t="s">
        <v>13</v>
      </c>
      <c r="C17" s="41" t="s">
        <v>14</v>
      </c>
      <c r="D17" s="42">
        <v>450</v>
      </c>
      <c r="E17" s="15"/>
      <c r="F17" s="20">
        <f t="shared" si="0"/>
        <v>0</v>
      </c>
      <c r="G17" s="69"/>
      <c r="H17" s="15">
        <f>D17*G17</f>
        <v>0</v>
      </c>
      <c r="I17" s="50">
        <f>F17+H17</f>
        <v>0</v>
      </c>
    </row>
    <row r="18" spans="1:12" s="57" customFormat="1" ht="21.6" customHeight="1" x14ac:dyDescent="0.2">
      <c r="A18" s="51"/>
      <c r="B18" s="66" t="s">
        <v>11</v>
      </c>
      <c r="C18" s="52" t="s">
        <v>9</v>
      </c>
      <c r="D18" s="53">
        <f>D17*12.75</f>
        <v>5737.5</v>
      </c>
      <c r="E18" s="70"/>
      <c r="F18" s="54">
        <f t="shared" si="0"/>
        <v>0</v>
      </c>
      <c r="G18" s="55"/>
      <c r="H18" s="55"/>
      <c r="I18" s="56">
        <f>F18</f>
        <v>0</v>
      </c>
    </row>
    <row r="19" spans="1:12" s="57" customFormat="1" ht="21.6" customHeight="1" x14ac:dyDescent="0.2">
      <c r="A19" s="51"/>
      <c r="B19" s="66" t="s">
        <v>17</v>
      </c>
      <c r="C19" s="52" t="s">
        <v>18</v>
      </c>
      <c r="D19" s="53">
        <f>D17*1.5</f>
        <v>675</v>
      </c>
      <c r="E19" s="70"/>
      <c r="F19" s="54">
        <f t="shared" si="0"/>
        <v>0</v>
      </c>
      <c r="G19" s="55"/>
      <c r="H19" s="55"/>
      <c r="I19" s="56">
        <f>F19</f>
        <v>0</v>
      </c>
    </row>
    <row r="20" spans="1:12" s="57" customFormat="1" ht="21.6" customHeight="1" x14ac:dyDescent="0.2">
      <c r="A20" s="72"/>
      <c r="B20" s="66" t="s">
        <v>20</v>
      </c>
      <c r="C20" s="52" t="s">
        <v>19</v>
      </c>
      <c r="D20" s="58">
        <f>D17/50*1.1*0.5</f>
        <v>4.95</v>
      </c>
      <c r="E20" s="75"/>
      <c r="F20" s="54">
        <f t="shared" si="0"/>
        <v>0</v>
      </c>
      <c r="G20" s="77"/>
      <c r="H20" s="77"/>
      <c r="I20" s="56">
        <f>F20</f>
        <v>0</v>
      </c>
    </row>
    <row r="21" spans="1:12" s="57" customFormat="1" ht="21.6" customHeight="1" thickBot="1" x14ac:dyDescent="0.25">
      <c r="A21" s="59"/>
      <c r="B21" s="67" t="s">
        <v>21</v>
      </c>
      <c r="C21" s="60" t="s">
        <v>22</v>
      </c>
      <c r="D21" s="61">
        <f>D17*0.2*0.5</f>
        <v>45</v>
      </c>
      <c r="E21" s="71"/>
      <c r="F21" s="62">
        <f t="shared" si="0"/>
        <v>0</v>
      </c>
      <c r="G21" s="63"/>
      <c r="H21" s="63"/>
      <c r="I21" s="64">
        <f>F21</f>
        <v>0</v>
      </c>
    </row>
    <row r="22" spans="1:12" s="21" customFormat="1" ht="21.75" customHeight="1" thickBot="1" x14ac:dyDescent="0.25">
      <c r="A22" s="84" t="s">
        <v>16</v>
      </c>
      <c r="B22" s="85"/>
      <c r="C22" s="85"/>
      <c r="D22" s="85"/>
      <c r="E22" s="85"/>
      <c r="F22" s="85"/>
      <c r="G22" s="85"/>
      <c r="H22" s="85"/>
      <c r="I22" s="82"/>
    </row>
    <row r="23" spans="1:12" s="21" customFormat="1" ht="21.6" customHeight="1" x14ac:dyDescent="0.2">
      <c r="A23" s="33" t="s">
        <v>8</v>
      </c>
      <c r="B23" s="34" t="s">
        <v>12</v>
      </c>
      <c r="C23" s="35" t="s">
        <v>6</v>
      </c>
      <c r="D23" s="36">
        <f>516.6+533.4+549.1</f>
        <v>1599.1</v>
      </c>
      <c r="E23" s="37"/>
      <c r="F23" s="38">
        <f t="shared" ref="F23:F34" si="2">D23*E23</f>
        <v>0</v>
      </c>
      <c r="G23" s="79"/>
      <c r="H23" s="37">
        <f>D23*G23</f>
        <v>0</v>
      </c>
      <c r="I23" s="39">
        <f>F23+H23</f>
        <v>0</v>
      </c>
    </row>
    <row r="24" spans="1:12" s="57" customFormat="1" ht="21.6" customHeight="1" x14ac:dyDescent="0.2">
      <c r="A24" s="51"/>
      <c r="B24" s="66" t="s">
        <v>11</v>
      </c>
      <c r="C24" s="52" t="s">
        <v>9</v>
      </c>
      <c r="D24" s="53">
        <f>D23*12.75</f>
        <v>20388.524999999998</v>
      </c>
      <c r="E24" s="70"/>
      <c r="F24" s="54">
        <f t="shared" si="2"/>
        <v>0</v>
      </c>
      <c r="G24" s="55"/>
      <c r="H24" s="55"/>
      <c r="I24" s="56">
        <f>F24</f>
        <v>0</v>
      </c>
    </row>
    <row r="25" spans="1:12" s="57" customFormat="1" ht="21.6" customHeight="1" x14ac:dyDescent="0.2">
      <c r="A25" s="51"/>
      <c r="B25" s="66" t="s">
        <v>17</v>
      </c>
      <c r="C25" s="52" t="s">
        <v>18</v>
      </c>
      <c r="D25" s="53">
        <f>D23*1.5</f>
        <v>2398.6499999999996</v>
      </c>
      <c r="E25" s="70"/>
      <c r="F25" s="54">
        <f t="shared" si="2"/>
        <v>0</v>
      </c>
      <c r="G25" s="55"/>
      <c r="H25" s="55"/>
      <c r="I25" s="56">
        <f t="shared" ref="I25:I29" si="3">F25</f>
        <v>0</v>
      </c>
    </row>
    <row r="26" spans="1:12" s="57" customFormat="1" ht="21.6" customHeight="1" x14ac:dyDescent="0.2">
      <c r="A26" s="51"/>
      <c r="B26" s="66" t="s">
        <v>27</v>
      </c>
      <c r="C26" s="52" t="s">
        <v>18</v>
      </c>
      <c r="D26" s="58">
        <f>D23*0.375</f>
        <v>599.66249999999991</v>
      </c>
      <c r="E26" s="70"/>
      <c r="F26" s="54">
        <f t="shared" si="2"/>
        <v>0</v>
      </c>
      <c r="G26" s="55"/>
      <c r="H26" s="55"/>
      <c r="I26" s="56">
        <f t="shared" si="3"/>
        <v>0</v>
      </c>
      <c r="L26" s="65"/>
    </row>
    <row r="27" spans="1:12" s="57" customFormat="1" ht="21.6" customHeight="1" x14ac:dyDescent="0.2">
      <c r="A27" s="51"/>
      <c r="B27" s="66" t="s">
        <v>20</v>
      </c>
      <c r="C27" s="52" t="s">
        <v>19</v>
      </c>
      <c r="D27" s="58">
        <f>D23/50*1.1</f>
        <v>35.180199999999999</v>
      </c>
      <c r="E27" s="70"/>
      <c r="F27" s="54">
        <f t="shared" si="2"/>
        <v>0</v>
      </c>
      <c r="G27" s="55"/>
      <c r="H27" s="55"/>
      <c r="I27" s="56">
        <f t="shared" si="3"/>
        <v>0</v>
      </c>
      <c r="L27" s="65"/>
    </row>
    <row r="28" spans="1:12" s="57" customFormat="1" ht="21.6" customHeight="1" x14ac:dyDescent="0.2">
      <c r="A28" s="51"/>
      <c r="B28" s="66" t="s">
        <v>21</v>
      </c>
      <c r="C28" s="52" t="s">
        <v>22</v>
      </c>
      <c r="D28" s="58">
        <f>D23*0.2</f>
        <v>319.82</v>
      </c>
      <c r="E28" s="70"/>
      <c r="F28" s="54">
        <f t="shared" si="2"/>
        <v>0</v>
      </c>
      <c r="G28" s="55"/>
      <c r="H28" s="55"/>
      <c r="I28" s="56">
        <f t="shared" si="3"/>
        <v>0</v>
      </c>
      <c r="L28" s="65"/>
    </row>
    <row r="29" spans="1:12" s="57" customFormat="1" ht="21.6" customHeight="1" x14ac:dyDescent="0.2">
      <c r="A29" s="51"/>
      <c r="B29" s="66" t="s">
        <v>23</v>
      </c>
      <c r="C29" s="52" t="s">
        <v>24</v>
      </c>
      <c r="D29" s="58">
        <v>1</v>
      </c>
      <c r="E29" s="70"/>
      <c r="F29" s="54">
        <f t="shared" ref="F29" si="4">D29*E29</f>
        <v>0</v>
      </c>
      <c r="G29" s="55"/>
      <c r="H29" s="55"/>
      <c r="I29" s="56">
        <f t="shared" si="3"/>
        <v>0</v>
      </c>
    </row>
    <row r="30" spans="1:12" s="21" customFormat="1" ht="21.6" customHeight="1" x14ac:dyDescent="0.2">
      <c r="A30" s="49" t="s">
        <v>7</v>
      </c>
      <c r="B30" s="40" t="s">
        <v>13</v>
      </c>
      <c r="C30" s="41" t="s">
        <v>14</v>
      </c>
      <c r="D30" s="42">
        <v>450</v>
      </c>
      <c r="E30" s="15"/>
      <c r="F30" s="20">
        <f t="shared" si="2"/>
        <v>0</v>
      </c>
      <c r="G30" s="69"/>
      <c r="H30" s="15">
        <f>D30*G30</f>
        <v>0</v>
      </c>
      <c r="I30" s="50">
        <f>F30+H30</f>
        <v>0</v>
      </c>
      <c r="J30" s="26"/>
    </row>
    <row r="31" spans="1:12" s="57" customFormat="1" ht="21.6" customHeight="1" x14ac:dyDescent="0.2">
      <c r="A31" s="51"/>
      <c r="B31" s="66" t="s">
        <v>11</v>
      </c>
      <c r="C31" s="52" t="s">
        <v>9</v>
      </c>
      <c r="D31" s="53">
        <f>D30*12.75*0.5</f>
        <v>2868.75</v>
      </c>
      <c r="E31" s="70"/>
      <c r="F31" s="54">
        <f t="shared" si="2"/>
        <v>0</v>
      </c>
      <c r="G31" s="55"/>
      <c r="H31" s="55"/>
      <c r="I31" s="56">
        <f t="shared" ref="I31:I34" si="5">F31</f>
        <v>0</v>
      </c>
      <c r="L31" s="65"/>
    </row>
    <row r="32" spans="1:12" s="57" customFormat="1" ht="21.6" customHeight="1" x14ac:dyDescent="0.2">
      <c r="A32" s="51"/>
      <c r="B32" s="66" t="s">
        <v>17</v>
      </c>
      <c r="C32" s="52" t="s">
        <v>18</v>
      </c>
      <c r="D32" s="53">
        <f>D30*1.5</f>
        <v>675</v>
      </c>
      <c r="E32" s="70"/>
      <c r="F32" s="54">
        <f t="shared" si="2"/>
        <v>0</v>
      </c>
      <c r="G32" s="55"/>
      <c r="H32" s="55"/>
      <c r="I32" s="56">
        <f t="shared" si="5"/>
        <v>0</v>
      </c>
      <c r="L32" s="65"/>
    </row>
    <row r="33" spans="1:12" s="57" customFormat="1" ht="21.6" customHeight="1" x14ac:dyDescent="0.2">
      <c r="A33" s="51"/>
      <c r="B33" s="66" t="s">
        <v>20</v>
      </c>
      <c r="C33" s="52" t="s">
        <v>19</v>
      </c>
      <c r="D33" s="58">
        <f>D30/50*1.1*0.5</f>
        <v>4.95</v>
      </c>
      <c r="E33" s="70"/>
      <c r="F33" s="54">
        <f t="shared" si="2"/>
        <v>0</v>
      </c>
      <c r="G33" s="55"/>
      <c r="H33" s="55"/>
      <c r="I33" s="56">
        <f t="shared" si="5"/>
        <v>0</v>
      </c>
      <c r="L33" s="65"/>
    </row>
    <row r="34" spans="1:12" s="57" customFormat="1" ht="21.6" customHeight="1" thickBot="1" x14ac:dyDescent="0.25">
      <c r="A34" s="72"/>
      <c r="B34" s="73" t="s">
        <v>21</v>
      </c>
      <c r="C34" s="74" t="s">
        <v>22</v>
      </c>
      <c r="D34" s="80">
        <f>D30*0.2*0.5</f>
        <v>45</v>
      </c>
      <c r="E34" s="75"/>
      <c r="F34" s="76">
        <f t="shared" si="2"/>
        <v>0</v>
      </c>
      <c r="G34" s="77"/>
      <c r="H34" s="77"/>
      <c r="I34" s="78">
        <f t="shared" si="5"/>
        <v>0</v>
      </c>
    </row>
    <row r="35" spans="1:12" s="68" customFormat="1" ht="30" customHeight="1" thickBot="1" x14ac:dyDescent="0.25">
      <c r="A35" s="84" t="s">
        <v>25</v>
      </c>
      <c r="B35" s="85"/>
      <c r="C35" s="86"/>
      <c r="D35" s="14"/>
      <c r="E35" s="18"/>
      <c r="F35" s="5">
        <f>SUM(F9:F34)</f>
        <v>0</v>
      </c>
      <c r="G35" s="5"/>
      <c r="H35" s="5">
        <f>SUM(H10:H34)</f>
        <v>0</v>
      </c>
      <c r="I35" s="81">
        <f>SUM(I10:I34)</f>
        <v>0</v>
      </c>
      <c r="J35" s="32">
        <v>821.4</v>
      </c>
      <c r="K35" s="13" t="s">
        <v>10</v>
      </c>
    </row>
    <row r="36" spans="1:12" ht="15" x14ac:dyDescent="0.2">
      <c r="A36" s="7"/>
      <c r="B36" s="8"/>
      <c r="C36" s="9"/>
      <c r="D36" s="10"/>
      <c r="E36" s="11"/>
      <c r="F36" s="12"/>
      <c r="G36" s="11"/>
      <c r="H36" s="12"/>
      <c r="I36" s="12"/>
    </row>
    <row r="38" spans="1:12" s="105" customFormat="1" ht="15" x14ac:dyDescent="0.2">
      <c r="A38" s="101"/>
      <c r="B38" s="102" t="s">
        <v>34</v>
      </c>
      <c r="C38" s="102"/>
      <c r="D38" s="102"/>
      <c r="E38" s="103" t="s">
        <v>35</v>
      </c>
      <c r="F38" s="103"/>
      <c r="G38" s="103"/>
      <c r="H38" s="104" t="s">
        <v>36</v>
      </c>
      <c r="I38" s="104"/>
    </row>
  </sheetData>
  <mergeCells count="13">
    <mergeCell ref="A35:C35"/>
    <mergeCell ref="A9:H9"/>
    <mergeCell ref="A22:H22"/>
    <mergeCell ref="A2:I2"/>
    <mergeCell ref="A3:I3"/>
    <mergeCell ref="A4:I4"/>
    <mergeCell ref="A6:A7"/>
    <mergeCell ref="B6:B7"/>
    <mergeCell ref="C6:C7"/>
    <mergeCell ref="D6:D7"/>
    <mergeCell ref="E6:F6"/>
    <mergeCell ref="G6:H6"/>
    <mergeCell ref="I6:I7"/>
  </mergeCells>
  <printOptions horizontalCentered="1"/>
  <pageMargins left="0.23622047244094491" right="0.23622047244094491" top="0.15748031496062992" bottom="0.19685039370078741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ТП_штукатурка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yijendra</dc:creator>
  <cp:lastModifiedBy>ab0296</cp:lastModifiedBy>
  <cp:lastPrinted>2020-04-02T21:31:17Z</cp:lastPrinted>
  <dcterms:created xsi:type="dcterms:W3CDTF">2007-12-27T22:49:05Z</dcterms:created>
  <dcterms:modified xsi:type="dcterms:W3CDTF">2020-04-02T21:32:23Z</dcterms:modified>
</cp:coreProperties>
</file>