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E10" i="1"/>
  <c r="J45" i="1" l="1"/>
  <c r="J44" i="1"/>
  <c r="J38" i="1"/>
  <c r="J26" i="1"/>
  <c r="J16" i="1"/>
  <c r="J43" i="1"/>
  <c r="J36" i="1"/>
  <c r="J15" i="1"/>
  <c r="J24" i="1"/>
  <c r="E9" i="1"/>
  <c r="E11" i="1"/>
  <c r="G51" i="1"/>
  <c r="E50" i="1"/>
  <c r="E49" i="1"/>
  <c r="G29" i="1"/>
  <c r="L40" i="1"/>
  <c r="G40" i="1"/>
  <c r="J39" i="1"/>
  <c r="J37" i="1"/>
  <c r="J32" i="1"/>
  <c r="J31" i="1"/>
  <c r="L29" i="1"/>
  <c r="J28" i="1"/>
  <c r="J25" i="1"/>
  <c r="J27" i="1"/>
  <c r="J20" i="1"/>
  <c r="J19" i="1"/>
  <c r="J18" i="1" l="1"/>
  <c r="J17" i="1"/>
  <c r="G12" i="1"/>
  <c r="G33" i="1" l="1"/>
  <c r="L33" i="1"/>
  <c r="G48" i="1"/>
  <c r="G21" i="1"/>
  <c r="J46" i="1"/>
  <c r="L51" i="1"/>
  <c r="L21" i="1"/>
  <c r="L48" i="1"/>
  <c r="G52" i="1" l="1"/>
  <c r="L52" i="1"/>
  <c r="L54" i="1" l="1"/>
</calcChain>
</file>

<file path=xl/sharedStrings.xml><?xml version="1.0" encoding="utf-8"?>
<sst xmlns="http://schemas.openxmlformats.org/spreadsheetml/2006/main" count="143" uniqueCount="62">
  <si>
    <t>№ п\п</t>
  </si>
  <si>
    <t>Найменування робіт</t>
  </si>
  <si>
    <t>Товщина, м</t>
  </si>
  <si>
    <t>Одиниця виміру</t>
  </si>
  <si>
    <t>Кількість</t>
  </si>
  <si>
    <t>Всього</t>
  </si>
  <si>
    <t>Найменування матеріалів</t>
  </si>
  <si>
    <t>м2</t>
  </si>
  <si>
    <t>м3</t>
  </si>
  <si>
    <t>Ущільнення дна корита</t>
  </si>
  <si>
    <t>Улаштування пісчаної основи з ущільненням</t>
  </si>
  <si>
    <t>Пісок</t>
  </si>
  <si>
    <t>Улаштування основи з ЩПС С7 0-40</t>
  </si>
  <si>
    <t>ЩПС -0-40</t>
  </si>
  <si>
    <t>Улаштування бетонної основи П3 В15</t>
  </si>
  <si>
    <t>Бетон П3 В15</t>
  </si>
  <si>
    <t>Улаштування монтажного шару з РЦГ М100</t>
  </si>
  <si>
    <t>РЦГ Ж1 М100</t>
  </si>
  <si>
    <t>Улаштування покриття з тротуарної плитки (ФЕМ)</t>
  </si>
  <si>
    <t>Поребрик</t>
  </si>
  <si>
    <t>м/п</t>
  </si>
  <si>
    <t>шт</t>
  </si>
  <si>
    <t>Монтаж Поребрик сірий L100 w6 h20</t>
  </si>
  <si>
    <t>Поребрик сірий L100 w6 h20</t>
  </si>
  <si>
    <t>Улаштування штучного газона</t>
  </si>
  <si>
    <t>Улаштування основи з гранітний відсіву</t>
  </si>
  <si>
    <t>Улаштування покриття з  штучного газона</t>
  </si>
  <si>
    <t>Благоустрій (внутрішній двір 2)</t>
  </si>
  <si>
    <t>Улаштування покриття з ФЕМів тротуар</t>
  </si>
  <si>
    <t>тн</t>
  </si>
  <si>
    <t>ФЕМ "Кірпич" сірий з фаскою</t>
  </si>
  <si>
    <t>ФЕМ "Кірпич" жовтий з фаскою</t>
  </si>
  <si>
    <t>Улаштування покриття з гладких ФЕМів графітового кольору</t>
  </si>
  <si>
    <t>Улаштування прошарку з геотекстилю "Геобел Т200"</t>
  </si>
  <si>
    <t>Геотекстилю "Геобел Т200"</t>
  </si>
  <si>
    <t>Улаштування покриття з тротуарної плитки (ФЕМ ) гладка графітового кольору</t>
  </si>
  <si>
    <t>ФЕМ "Кірпич" графітовий (гладкий)</t>
  </si>
  <si>
    <t>Бетон П2 В15</t>
  </si>
  <si>
    <t>Улаштування покриття з ФЕМів газонна решітка</t>
  </si>
  <si>
    <t>Улаштування покриття з тротуарної плитки (ФЕМ ) Газонна решітка (ФЕМ з травою)</t>
  </si>
  <si>
    <t>ФЕМ "Кірпич" газонна решітка (ФЕМ з травою)</t>
  </si>
  <si>
    <t>Гранітний відсів</t>
  </si>
  <si>
    <t>Штучний газон</t>
  </si>
  <si>
    <t>Улаштування покриття з газону, стружки</t>
  </si>
  <si>
    <t xml:space="preserve">Будівництво багатоквартирного житлового будинку з вбудовано-прибудованими нежитловими приміщеннями 
за адресою: Київська обл. Києво-Святошинський р-н,с.Крюківщина, вул. Одеська.                                                                                                                                                                              </t>
  </si>
  <si>
    <t>Підготовчі роботи</t>
  </si>
  <si>
    <t>Вивіз будівельного сміття з навантаженням на самоскид та перевезенням до 30 км</t>
  </si>
  <si>
    <t>Улаштування корита з навантаженням на самоскид та перевезенням до 15 км</t>
  </si>
  <si>
    <t>Улаштування корита з навантаженням на самоскид та перевезенням до 1 км (в межах будівельного майданчика)</t>
  </si>
  <si>
    <t>кг</t>
  </si>
  <si>
    <t>Клей для штучного газону (по периметру 0,1м)</t>
  </si>
  <si>
    <t>Тендерне завдання/Комерційна пропозиція</t>
  </si>
  <si>
    <t>Ціна за од. Виміру з ПДВ,
грн.</t>
  </si>
  <si>
    <t>Вартість робіт, грн. з ПДВ:</t>
  </si>
  <si>
    <t>Вартість матеріалів грн. з ПДВ :</t>
  </si>
  <si>
    <t>Загальна вартість робіт, грн. з ПДВ :</t>
  </si>
  <si>
    <t>Загальна вартість матеріалів , грн. з ПДВ :</t>
  </si>
  <si>
    <t>в т.ч. вартість матеріалів Замовника , грн., з ПДВ</t>
  </si>
  <si>
    <t>Разом вартість робіт та матеріалів , грн з ПДВ</t>
  </si>
  <si>
    <t>ІНШІ УМОВИ:
Цією пропозицією ми погоджуємося з усіма умовами та вимогами визначеними у технічному завданні зокрема:                                                                                                                                                                                       
Робоча документація перевірена Підрядником, зауваження відсутні.
Вартість робіт враховує транспортування матеріалів на місце будівництва та застосування механізмів.
У вартості пропозиції враховані всі витратні, супутні матеріали, роботи і витрати необхідні для виконання повного обсягу робіт згідно наданої на тендер робочої документації.
На вартість пропозиції встановлюються тверді ціни які включають:
- Погодження норм витрат матеріалів та розробка технологічної карти в разі потреби.
- Витратні, кріпильні, супутні матеріали, роботи і витрати необхідні для виконання повного обсягу робіт тощо.
- Прибуток, загальновиробничі та адміністративні витрати, ризики, інфляція на період виконання робіт, витрати на відрядження, додаткові витрати в зв’язку з сезонними чинниками, амортизація інструменту, транспорту, обладнання замовника та  тимчасові пристосування, перевезення робітників на об’єкт транспортом підрядника, витрати на охорону праці та пожежну безпеку, всі інші супутні роботи і витрати підрядника пов’язані із здійсненням будівельно робіт передбачених даною КП.
- Вертикальне та горизонтальне переміщення матеріалів та обладнання; 
- Підготовчі роботи, що передбачені технологією виконання робіт (якщо дані роботи не передбачені даним переліком);
- При висоті до 4 м всередині будівлі та до 6 м зовні передбачено  виконання робіт з інвентарних столиків, драбин і приставних драбин; 
- Прибирання побутового сміття та складування його у визначеному замовником місці для подальшого навантаження та вивезення;
- Вартість робіт враховує, що роботи виконуються на будівництві житлового комплекса паралельно з іншими підрядними організаціями.
В склад робіт входить:
Проживання робітників підрядника забезпечується підрядником. 
Розміщення «вагончиків» підрядника на території замовника здійснюється за умови відшкодування відповідних витрат (електропостачання, комунальні витрати, тощо).</t>
  </si>
  <si>
    <t>Кількість робітників, що будуть задіяні на виконанні робіт ____________________(зазначити)
Чисельність ІТП (працівників ПТО), що будуть задіяні на виконанні робіт ____________________(зазначити)
Умови оплати__________________(зазначити)
Строк виконання робіт  ________________(зазначити)
Гарантія на виконані роботи________________ (зазначити)
Досвід виконання аналогічних договорів  (обєкти, замовники) _______________ (зазначити)</t>
  </si>
  <si>
    <t>ЗАГАЛЬНІ ВИМОГИ:
1. Місце виконання робіт: Києво-Святошинський р-н, с. Крюківщина, вул. Одеська, ЖК ОРАНЖ ПАРК.
2. Виконнання робіт в повному обсязі здійснюється силами та засобами Підрядника.
3. Строк виконання робіт: Згідно графіку до 31.05.2021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</si>
</sst>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vertical="center" shrinkToFit="1"/>
    </xf>
    <xf numFmtId="1" fontId="5" fillId="0" borderId="5" xfId="0" applyNumberFormat="1" applyFont="1" applyFill="1" applyBorder="1" applyAlignment="1">
      <alignment horizontal="center" vertical="center" shrinkToFit="1"/>
    </xf>
    <xf numFmtId="4" fontId="5" fillId="0" borderId="5" xfId="0" applyNumberFormat="1" applyFont="1" applyFill="1" applyBorder="1" applyAlignment="1">
      <alignment horizontal="right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/>
    </xf>
    <xf numFmtId="1" fontId="1" fillId="0" borderId="7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wrapText="1"/>
    </xf>
    <xf numFmtId="1" fontId="4" fillId="0" borderId="8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wrapText="1"/>
    </xf>
    <xf numFmtId="1" fontId="5" fillId="0" borderId="8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right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shrinkToFit="1"/>
    </xf>
    <xf numFmtId="2" fontId="4" fillId="2" borderId="9" xfId="0" applyNumberFormat="1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shrinkToFit="1"/>
    </xf>
    <xf numFmtId="1" fontId="5" fillId="0" borderId="10" xfId="0" applyNumberFormat="1" applyFont="1" applyFill="1" applyBorder="1" applyAlignment="1">
      <alignment horizontal="center" vertical="center" shrinkToFit="1"/>
    </xf>
    <xf numFmtId="4" fontId="5" fillId="0" borderId="10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top" wrapText="1"/>
    </xf>
    <xf numFmtId="2" fontId="5" fillId="0" borderId="8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horizontal="right" vertical="top" shrinkToFit="1"/>
    </xf>
    <xf numFmtId="4" fontId="5" fillId="0" borderId="9" xfId="0" applyNumberFormat="1" applyFont="1" applyFill="1" applyBorder="1" applyAlignment="1">
      <alignment horizontal="right" vertical="top" shrinkToFit="1"/>
    </xf>
    <xf numFmtId="4" fontId="5" fillId="0" borderId="8" xfId="0" applyNumberFormat="1" applyFont="1" applyFill="1" applyBorder="1" applyAlignment="1">
      <alignment horizontal="right" vertical="top" shrinkToFit="1"/>
    </xf>
    <xf numFmtId="4" fontId="0" fillId="0" borderId="0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wrapText="1"/>
    </xf>
    <xf numFmtId="4" fontId="4" fillId="2" borderId="9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right" vertical="center" shrinkToFit="1"/>
    </xf>
    <xf numFmtId="0" fontId="0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4" fontId="5" fillId="0" borderId="8" xfId="0" applyNumberFormat="1" applyFont="1" applyFill="1" applyBorder="1" applyAlignment="1">
      <alignment horizontal="right" vertical="center" wrapText="1"/>
    </xf>
    <xf numFmtId="2" fontId="4" fillId="0" borderId="9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top" wrapText="1"/>
    </xf>
    <xf numFmtId="2" fontId="4" fillId="0" borderId="8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top" shrinkToFit="1"/>
    </xf>
    <xf numFmtId="0" fontId="5" fillId="3" borderId="8" xfId="0" applyFont="1" applyFill="1" applyBorder="1" applyAlignment="1">
      <alignment horizontal="left" vertical="top" wrapText="1"/>
    </xf>
    <xf numFmtId="2" fontId="5" fillId="3" borderId="8" xfId="0" applyNumberFormat="1" applyFont="1" applyFill="1" applyBorder="1" applyAlignment="1">
      <alignment horizontal="center" vertical="top" shrinkToFit="1"/>
    </xf>
    <xf numFmtId="164" fontId="5" fillId="3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shrinkToFit="1"/>
    </xf>
    <xf numFmtId="4" fontId="5" fillId="3" borderId="8" xfId="0" applyNumberFormat="1" applyFont="1" applyFill="1" applyBorder="1" applyAlignment="1">
      <alignment horizontal="right" vertical="center" shrinkToFi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top" wrapText="1"/>
    </xf>
    <xf numFmtId="1" fontId="4" fillId="0" borderId="10" xfId="0" applyNumberFormat="1" applyFont="1" applyFill="1" applyBorder="1" applyAlignment="1">
      <alignment horizontal="center" vertical="center" shrinkToFit="1"/>
    </xf>
    <xf numFmtId="4" fontId="4" fillId="0" borderId="10" xfId="0" applyNumberFormat="1" applyFont="1" applyFill="1" applyBorder="1" applyAlignment="1">
      <alignment horizontal="right" shrinkToFit="1"/>
    </xf>
    <xf numFmtId="1" fontId="5" fillId="0" borderId="15" xfId="0" applyNumberFormat="1" applyFont="1" applyFill="1" applyBorder="1" applyAlignment="1">
      <alignment vertical="center" shrinkToFit="1"/>
    </xf>
    <xf numFmtId="4" fontId="5" fillId="0" borderId="15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1" fontId="5" fillId="3" borderId="15" xfId="0" applyNumberFormat="1" applyFont="1" applyFill="1" applyBorder="1" applyAlignment="1">
      <alignment vertical="center" shrinkToFit="1"/>
    </xf>
    <xf numFmtId="4" fontId="5" fillId="3" borderId="15" xfId="0" applyNumberFormat="1" applyFont="1" applyFill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shrinkToFit="1"/>
    </xf>
    <xf numFmtId="4" fontId="5" fillId="3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right" vertical="center" shrinkToFit="1"/>
    </xf>
    <xf numFmtId="0" fontId="1" fillId="0" borderId="15" xfId="0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shrinkToFit="1"/>
    </xf>
    <xf numFmtId="1" fontId="5" fillId="3" borderId="11" xfId="0" applyNumberFormat="1" applyFont="1" applyFill="1" applyBorder="1" applyAlignment="1">
      <alignment horizontal="center" vertical="center" shrinkToFit="1"/>
    </xf>
    <xf numFmtId="4" fontId="5" fillId="3" borderId="10" xfId="0" applyNumberFormat="1" applyFont="1" applyFill="1" applyBorder="1" applyAlignment="1">
      <alignment horizontal="right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" fontId="5" fillId="0" borderId="11" xfId="0" applyNumberFormat="1" applyFont="1" applyFill="1" applyBorder="1" applyAlignment="1">
      <alignment horizontal="center" vertical="center" shrinkToFit="1"/>
    </xf>
    <xf numFmtId="1" fontId="5" fillId="0" borderId="5" xfId="0" applyNumberFormat="1" applyFont="1" applyFill="1" applyBorder="1" applyAlignment="1">
      <alignment horizontal="center" vertical="center" shrinkToFit="1"/>
    </xf>
    <xf numFmtId="4" fontId="5" fillId="0" borderId="11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shrinkToFit="1"/>
    </xf>
    <xf numFmtId="4" fontId="5" fillId="3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="85" zoomScaleNormal="85" workbookViewId="0">
      <selection activeCell="B57" sqref="B57:L57"/>
    </sheetView>
  </sheetViews>
  <sheetFormatPr defaultColWidth="9.28515625" defaultRowHeight="15" x14ac:dyDescent="0.2"/>
  <cols>
    <col min="1" max="1" width="3.7109375" style="64" customWidth="1"/>
    <col min="2" max="2" width="48.5703125" style="69" customWidth="1"/>
    <col min="3" max="3" width="9.7109375" style="65" customWidth="1"/>
    <col min="4" max="4" width="8.7109375" style="66" customWidth="1"/>
    <col min="5" max="5" width="7.85546875" style="67" customWidth="1"/>
    <col min="6" max="6" width="8.85546875" style="67" customWidth="1"/>
    <col min="7" max="7" width="11.85546875" style="68" customWidth="1"/>
    <col min="8" max="8" width="38.28515625" style="65" customWidth="1"/>
    <col min="9" max="9" width="8.42578125" style="67" customWidth="1"/>
    <col min="10" max="10" width="9.42578125" style="67" customWidth="1"/>
    <col min="11" max="11" width="9.5703125" style="65" customWidth="1"/>
    <col min="12" max="12" width="13.5703125" style="65" customWidth="1"/>
    <col min="13" max="256" width="9.28515625" style="23"/>
    <col min="257" max="257" width="3.7109375" style="23" customWidth="1"/>
    <col min="258" max="258" width="50.7109375" style="23" customWidth="1"/>
    <col min="259" max="259" width="9.7109375" style="23" customWidth="1"/>
    <col min="260" max="261" width="8.7109375" style="23" customWidth="1"/>
    <col min="262" max="262" width="8" style="23" customWidth="1"/>
    <col min="263" max="263" width="15.28515625" style="23" customWidth="1"/>
    <col min="264" max="264" width="40.7109375" style="23" customWidth="1"/>
    <col min="265" max="265" width="8.42578125" style="23" customWidth="1"/>
    <col min="266" max="266" width="9.42578125" style="23" customWidth="1"/>
    <col min="267" max="267" width="14.28515625" style="23" customWidth="1"/>
    <col min="268" max="268" width="15.7109375" style="23" customWidth="1"/>
    <col min="269" max="512" width="9.28515625" style="23"/>
    <col min="513" max="513" width="3.7109375" style="23" customWidth="1"/>
    <col min="514" max="514" width="50.7109375" style="23" customWidth="1"/>
    <col min="515" max="515" width="9.7109375" style="23" customWidth="1"/>
    <col min="516" max="517" width="8.7109375" style="23" customWidth="1"/>
    <col min="518" max="518" width="8" style="23" customWidth="1"/>
    <col min="519" max="519" width="15.28515625" style="23" customWidth="1"/>
    <col min="520" max="520" width="40.7109375" style="23" customWidth="1"/>
    <col min="521" max="521" width="8.42578125" style="23" customWidth="1"/>
    <col min="522" max="522" width="9.42578125" style="23" customWidth="1"/>
    <col min="523" max="523" width="14.28515625" style="23" customWidth="1"/>
    <col min="524" max="524" width="15.7109375" style="23" customWidth="1"/>
    <col min="525" max="768" width="9.28515625" style="23"/>
    <col min="769" max="769" width="3.7109375" style="23" customWidth="1"/>
    <col min="770" max="770" width="50.7109375" style="23" customWidth="1"/>
    <col min="771" max="771" width="9.7109375" style="23" customWidth="1"/>
    <col min="772" max="773" width="8.7109375" style="23" customWidth="1"/>
    <col min="774" max="774" width="8" style="23" customWidth="1"/>
    <col min="775" max="775" width="15.28515625" style="23" customWidth="1"/>
    <col min="776" max="776" width="40.7109375" style="23" customWidth="1"/>
    <col min="777" max="777" width="8.42578125" style="23" customWidth="1"/>
    <col min="778" max="778" width="9.42578125" style="23" customWidth="1"/>
    <col min="779" max="779" width="14.28515625" style="23" customWidth="1"/>
    <col min="780" max="780" width="15.7109375" style="23" customWidth="1"/>
    <col min="781" max="1024" width="9.28515625" style="23"/>
    <col min="1025" max="1025" width="3.7109375" style="23" customWidth="1"/>
    <col min="1026" max="1026" width="50.7109375" style="23" customWidth="1"/>
    <col min="1027" max="1027" width="9.7109375" style="23" customWidth="1"/>
    <col min="1028" max="1029" width="8.7109375" style="23" customWidth="1"/>
    <col min="1030" max="1030" width="8" style="23" customWidth="1"/>
    <col min="1031" max="1031" width="15.28515625" style="23" customWidth="1"/>
    <col min="1032" max="1032" width="40.7109375" style="23" customWidth="1"/>
    <col min="1033" max="1033" width="8.42578125" style="23" customWidth="1"/>
    <col min="1034" max="1034" width="9.42578125" style="23" customWidth="1"/>
    <col min="1035" max="1035" width="14.28515625" style="23" customWidth="1"/>
    <col min="1036" max="1036" width="15.7109375" style="23" customWidth="1"/>
    <col min="1037" max="1280" width="9.28515625" style="23"/>
    <col min="1281" max="1281" width="3.7109375" style="23" customWidth="1"/>
    <col min="1282" max="1282" width="50.7109375" style="23" customWidth="1"/>
    <col min="1283" max="1283" width="9.7109375" style="23" customWidth="1"/>
    <col min="1284" max="1285" width="8.7109375" style="23" customWidth="1"/>
    <col min="1286" max="1286" width="8" style="23" customWidth="1"/>
    <col min="1287" max="1287" width="15.28515625" style="23" customWidth="1"/>
    <col min="1288" max="1288" width="40.7109375" style="23" customWidth="1"/>
    <col min="1289" max="1289" width="8.42578125" style="23" customWidth="1"/>
    <col min="1290" max="1290" width="9.42578125" style="23" customWidth="1"/>
    <col min="1291" max="1291" width="14.28515625" style="23" customWidth="1"/>
    <col min="1292" max="1292" width="15.7109375" style="23" customWidth="1"/>
    <col min="1293" max="1536" width="9.28515625" style="23"/>
    <col min="1537" max="1537" width="3.7109375" style="23" customWidth="1"/>
    <col min="1538" max="1538" width="50.7109375" style="23" customWidth="1"/>
    <col min="1539" max="1539" width="9.7109375" style="23" customWidth="1"/>
    <col min="1540" max="1541" width="8.7109375" style="23" customWidth="1"/>
    <col min="1542" max="1542" width="8" style="23" customWidth="1"/>
    <col min="1543" max="1543" width="15.28515625" style="23" customWidth="1"/>
    <col min="1544" max="1544" width="40.7109375" style="23" customWidth="1"/>
    <col min="1545" max="1545" width="8.42578125" style="23" customWidth="1"/>
    <col min="1546" max="1546" width="9.42578125" style="23" customWidth="1"/>
    <col min="1547" max="1547" width="14.28515625" style="23" customWidth="1"/>
    <col min="1548" max="1548" width="15.7109375" style="23" customWidth="1"/>
    <col min="1549" max="1792" width="9.28515625" style="23"/>
    <col min="1793" max="1793" width="3.7109375" style="23" customWidth="1"/>
    <col min="1794" max="1794" width="50.7109375" style="23" customWidth="1"/>
    <col min="1795" max="1795" width="9.7109375" style="23" customWidth="1"/>
    <col min="1796" max="1797" width="8.7109375" style="23" customWidth="1"/>
    <col min="1798" max="1798" width="8" style="23" customWidth="1"/>
    <col min="1799" max="1799" width="15.28515625" style="23" customWidth="1"/>
    <col min="1800" max="1800" width="40.7109375" style="23" customWidth="1"/>
    <col min="1801" max="1801" width="8.42578125" style="23" customWidth="1"/>
    <col min="1802" max="1802" width="9.42578125" style="23" customWidth="1"/>
    <col min="1803" max="1803" width="14.28515625" style="23" customWidth="1"/>
    <col min="1804" max="1804" width="15.7109375" style="23" customWidth="1"/>
    <col min="1805" max="2048" width="9.28515625" style="23"/>
    <col min="2049" max="2049" width="3.7109375" style="23" customWidth="1"/>
    <col min="2050" max="2050" width="50.7109375" style="23" customWidth="1"/>
    <col min="2051" max="2051" width="9.7109375" style="23" customWidth="1"/>
    <col min="2052" max="2053" width="8.7109375" style="23" customWidth="1"/>
    <col min="2054" max="2054" width="8" style="23" customWidth="1"/>
    <col min="2055" max="2055" width="15.28515625" style="23" customWidth="1"/>
    <col min="2056" max="2056" width="40.7109375" style="23" customWidth="1"/>
    <col min="2057" max="2057" width="8.42578125" style="23" customWidth="1"/>
    <col min="2058" max="2058" width="9.42578125" style="23" customWidth="1"/>
    <col min="2059" max="2059" width="14.28515625" style="23" customWidth="1"/>
    <col min="2060" max="2060" width="15.7109375" style="23" customWidth="1"/>
    <col min="2061" max="2304" width="9.28515625" style="23"/>
    <col min="2305" max="2305" width="3.7109375" style="23" customWidth="1"/>
    <col min="2306" max="2306" width="50.7109375" style="23" customWidth="1"/>
    <col min="2307" max="2307" width="9.7109375" style="23" customWidth="1"/>
    <col min="2308" max="2309" width="8.7109375" style="23" customWidth="1"/>
    <col min="2310" max="2310" width="8" style="23" customWidth="1"/>
    <col min="2311" max="2311" width="15.28515625" style="23" customWidth="1"/>
    <col min="2312" max="2312" width="40.7109375" style="23" customWidth="1"/>
    <col min="2313" max="2313" width="8.42578125" style="23" customWidth="1"/>
    <col min="2314" max="2314" width="9.42578125" style="23" customWidth="1"/>
    <col min="2315" max="2315" width="14.28515625" style="23" customWidth="1"/>
    <col min="2316" max="2316" width="15.7109375" style="23" customWidth="1"/>
    <col min="2317" max="2560" width="9.28515625" style="23"/>
    <col min="2561" max="2561" width="3.7109375" style="23" customWidth="1"/>
    <col min="2562" max="2562" width="50.7109375" style="23" customWidth="1"/>
    <col min="2563" max="2563" width="9.7109375" style="23" customWidth="1"/>
    <col min="2564" max="2565" width="8.7109375" style="23" customWidth="1"/>
    <col min="2566" max="2566" width="8" style="23" customWidth="1"/>
    <col min="2567" max="2567" width="15.28515625" style="23" customWidth="1"/>
    <col min="2568" max="2568" width="40.7109375" style="23" customWidth="1"/>
    <col min="2569" max="2569" width="8.42578125" style="23" customWidth="1"/>
    <col min="2570" max="2570" width="9.42578125" style="23" customWidth="1"/>
    <col min="2571" max="2571" width="14.28515625" style="23" customWidth="1"/>
    <col min="2572" max="2572" width="15.7109375" style="23" customWidth="1"/>
    <col min="2573" max="2816" width="9.28515625" style="23"/>
    <col min="2817" max="2817" width="3.7109375" style="23" customWidth="1"/>
    <col min="2818" max="2818" width="50.7109375" style="23" customWidth="1"/>
    <col min="2819" max="2819" width="9.7109375" style="23" customWidth="1"/>
    <col min="2820" max="2821" width="8.7109375" style="23" customWidth="1"/>
    <col min="2822" max="2822" width="8" style="23" customWidth="1"/>
    <col min="2823" max="2823" width="15.28515625" style="23" customWidth="1"/>
    <col min="2824" max="2824" width="40.7109375" style="23" customWidth="1"/>
    <col min="2825" max="2825" width="8.42578125" style="23" customWidth="1"/>
    <col min="2826" max="2826" width="9.42578125" style="23" customWidth="1"/>
    <col min="2827" max="2827" width="14.28515625" style="23" customWidth="1"/>
    <col min="2828" max="2828" width="15.7109375" style="23" customWidth="1"/>
    <col min="2829" max="3072" width="9.28515625" style="23"/>
    <col min="3073" max="3073" width="3.7109375" style="23" customWidth="1"/>
    <col min="3074" max="3074" width="50.7109375" style="23" customWidth="1"/>
    <col min="3075" max="3075" width="9.7109375" style="23" customWidth="1"/>
    <col min="3076" max="3077" width="8.7109375" style="23" customWidth="1"/>
    <col min="3078" max="3078" width="8" style="23" customWidth="1"/>
    <col min="3079" max="3079" width="15.28515625" style="23" customWidth="1"/>
    <col min="3080" max="3080" width="40.7109375" style="23" customWidth="1"/>
    <col min="3081" max="3081" width="8.42578125" style="23" customWidth="1"/>
    <col min="3082" max="3082" width="9.42578125" style="23" customWidth="1"/>
    <col min="3083" max="3083" width="14.28515625" style="23" customWidth="1"/>
    <col min="3084" max="3084" width="15.7109375" style="23" customWidth="1"/>
    <col min="3085" max="3328" width="9.28515625" style="23"/>
    <col min="3329" max="3329" width="3.7109375" style="23" customWidth="1"/>
    <col min="3330" max="3330" width="50.7109375" style="23" customWidth="1"/>
    <col min="3331" max="3331" width="9.7109375" style="23" customWidth="1"/>
    <col min="3332" max="3333" width="8.7109375" style="23" customWidth="1"/>
    <col min="3334" max="3334" width="8" style="23" customWidth="1"/>
    <col min="3335" max="3335" width="15.28515625" style="23" customWidth="1"/>
    <col min="3336" max="3336" width="40.7109375" style="23" customWidth="1"/>
    <col min="3337" max="3337" width="8.42578125" style="23" customWidth="1"/>
    <col min="3338" max="3338" width="9.42578125" style="23" customWidth="1"/>
    <col min="3339" max="3339" width="14.28515625" style="23" customWidth="1"/>
    <col min="3340" max="3340" width="15.7109375" style="23" customWidth="1"/>
    <col min="3341" max="3584" width="9.28515625" style="23"/>
    <col min="3585" max="3585" width="3.7109375" style="23" customWidth="1"/>
    <col min="3586" max="3586" width="50.7109375" style="23" customWidth="1"/>
    <col min="3587" max="3587" width="9.7109375" style="23" customWidth="1"/>
    <col min="3588" max="3589" width="8.7109375" style="23" customWidth="1"/>
    <col min="3590" max="3590" width="8" style="23" customWidth="1"/>
    <col min="3591" max="3591" width="15.28515625" style="23" customWidth="1"/>
    <col min="3592" max="3592" width="40.7109375" style="23" customWidth="1"/>
    <col min="3593" max="3593" width="8.42578125" style="23" customWidth="1"/>
    <col min="3594" max="3594" width="9.42578125" style="23" customWidth="1"/>
    <col min="3595" max="3595" width="14.28515625" style="23" customWidth="1"/>
    <col min="3596" max="3596" width="15.7109375" style="23" customWidth="1"/>
    <col min="3597" max="3840" width="9.28515625" style="23"/>
    <col min="3841" max="3841" width="3.7109375" style="23" customWidth="1"/>
    <col min="3842" max="3842" width="50.7109375" style="23" customWidth="1"/>
    <col min="3843" max="3843" width="9.7109375" style="23" customWidth="1"/>
    <col min="3844" max="3845" width="8.7109375" style="23" customWidth="1"/>
    <col min="3846" max="3846" width="8" style="23" customWidth="1"/>
    <col min="3847" max="3847" width="15.28515625" style="23" customWidth="1"/>
    <col min="3848" max="3848" width="40.7109375" style="23" customWidth="1"/>
    <col min="3849" max="3849" width="8.42578125" style="23" customWidth="1"/>
    <col min="3850" max="3850" width="9.42578125" style="23" customWidth="1"/>
    <col min="3851" max="3851" width="14.28515625" style="23" customWidth="1"/>
    <col min="3852" max="3852" width="15.7109375" style="23" customWidth="1"/>
    <col min="3853" max="4096" width="9.28515625" style="23"/>
    <col min="4097" max="4097" width="3.7109375" style="23" customWidth="1"/>
    <col min="4098" max="4098" width="50.7109375" style="23" customWidth="1"/>
    <col min="4099" max="4099" width="9.7109375" style="23" customWidth="1"/>
    <col min="4100" max="4101" width="8.7109375" style="23" customWidth="1"/>
    <col min="4102" max="4102" width="8" style="23" customWidth="1"/>
    <col min="4103" max="4103" width="15.28515625" style="23" customWidth="1"/>
    <col min="4104" max="4104" width="40.7109375" style="23" customWidth="1"/>
    <col min="4105" max="4105" width="8.42578125" style="23" customWidth="1"/>
    <col min="4106" max="4106" width="9.42578125" style="23" customWidth="1"/>
    <col min="4107" max="4107" width="14.28515625" style="23" customWidth="1"/>
    <col min="4108" max="4108" width="15.7109375" style="23" customWidth="1"/>
    <col min="4109" max="4352" width="9.28515625" style="23"/>
    <col min="4353" max="4353" width="3.7109375" style="23" customWidth="1"/>
    <col min="4354" max="4354" width="50.7109375" style="23" customWidth="1"/>
    <col min="4355" max="4355" width="9.7109375" style="23" customWidth="1"/>
    <col min="4356" max="4357" width="8.7109375" style="23" customWidth="1"/>
    <col min="4358" max="4358" width="8" style="23" customWidth="1"/>
    <col min="4359" max="4359" width="15.28515625" style="23" customWidth="1"/>
    <col min="4360" max="4360" width="40.7109375" style="23" customWidth="1"/>
    <col min="4361" max="4361" width="8.42578125" style="23" customWidth="1"/>
    <col min="4362" max="4362" width="9.42578125" style="23" customWidth="1"/>
    <col min="4363" max="4363" width="14.28515625" style="23" customWidth="1"/>
    <col min="4364" max="4364" width="15.7109375" style="23" customWidth="1"/>
    <col min="4365" max="4608" width="9.28515625" style="23"/>
    <col min="4609" max="4609" width="3.7109375" style="23" customWidth="1"/>
    <col min="4610" max="4610" width="50.7109375" style="23" customWidth="1"/>
    <col min="4611" max="4611" width="9.7109375" style="23" customWidth="1"/>
    <col min="4612" max="4613" width="8.7109375" style="23" customWidth="1"/>
    <col min="4614" max="4614" width="8" style="23" customWidth="1"/>
    <col min="4615" max="4615" width="15.28515625" style="23" customWidth="1"/>
    <col min="4616" max="4616" width="40.7109375" style="23" customWidth="1"/>
    <col min="4617" max="4617" width="8.42578125" style="23" customWidth="1"/>
    <col min="4618" max="4618" width="9.42578125" style="23" customWidth="1"/>
    <col min="4619" max="4619" width="14.28515625" style="23" customWidth="1"/>
    <col min="4620" max="4620" width="15.7109375" style="23" customWidth="1"/>
    <col min="4621" max="4864" width="9.28515625" style="23"/>
    <col min="4865" max="4865" width="3.7109375" style="23" customWidth="1"/>
    <col min="4866" max="4866" width="50.7109375" style="23" customWidth="1"/>
    <col min="4867" max="4867" width="9.7109375" style="23" customWidth="1"/>
    <col min="4868" max="4869" width="8.7109375" style="23" customWidth="1"/>
    <col min="4870" max="4870" width="8" style="23" customWidth="1"/>
    <col min="4871" max="4871" width="15.28515625" style="23" customWidth="1"/>
    <col min="4872" max="4872" width="40.7109375" style="23" customWidth="1"/>
    <col min="4873" max="4873" width="8.42578125" style="23" customWidth="1"/>
    <col min="4874" max="4874" width="9.42578125" style="23" customWidth="1"/>
    <col min="4875" max="4875" width="14.28515625" style="23" customWidth="1"/>
    <col min="4876" max="4876" width="15.7109375" style="23" customWidth="1"/>
    <col min="4877" max="5120" width="9.28515625" style="23"/>
    <col min="5121" max="5121" width="3.7109375" style="23" customWidth="1"/>
    <col min="5122" max="5122" width="50.7109375" style="23" customWidth="1"/>
    <col min="5123" max="5123" width="9.7109375" style="23" customWidth="1"/>
    <col min="5124" max="5125" width="8.7109375" style="23" customWidth="1"/>
    <col min="5126" max="5126" width="8" style="23" customWidth="1"/>
    <col min="5127" max="5127" width="15.28515625" style="23" customWidth="1"/>
    <col min="5128" max="5128" width="40.7109375" style="23" customWidth="1"/>
    <col min="5129" max="5129" width="8.42578125" style="23" customWidth="1"/>
    <col min="5130" max="5130" width="9.42578125" style="23" customWidth="1"/>
    <col min="5131" max="5131" width="14.28515625" style="23" customWidth="1"/>
    <col min="5132" max="5132" width="15.7109375" style="23" customWidth="1"/>
    <col min="5133" max="5376" width="9.28515625" style="23"/>
    <col min="5377" max="5377" width="3.7109375" style="23" customWidth="1"/>
    <col min="5378" max="5378" width="50.7109375" style="23" customWidth="1"/>
    <col min="5379" max="5379" width="9.7109375" style="23" customWidth="1"/>
    <col min="5380" max="5381" width="8.7109375" style="23" customWidth="1"/>
    <col min="5382" max="5382" width="8" style="23" customWidth="1"/>
    <col min="5383" max="5383" width="15.28515625" style="23" customWidth="1"/>
    <col min="5384" max="5384" width="40.7109375" style="23" customWidth="1"/>
    <col min="5385" max="5385" width="8.42578125" style="23" customWidth="1"/>
    <col min="5386" max="5386" width="9.42578125" style="23" customWidth="1"/>
    <col min="5387" max="5387" width="14.28515625" style="23" customWidth="1"/>
    <col min="5388" max="5388" width="15.7109375" style="23" customWidth="1"/>
    <col min="5389" max="5632" width="9.28515625" style="23"/>
    <col min="5633" max="5633" width="3.7109375" style="23" customWidth="1"/>
    <col min="5634" max="5634" width="50.7109375" style="23" customWidth="1"/>
    <col min="5635" max="5635" width="9.7109375" style="23" customWidth="1"/>
    <col min="5636" max="5637" width="8.7109375" style="23" customWidth="1"/>
    <col min="5638" max="5638" width="8" style="23" customWidth="1"/>
    <col min="5639" max="5639" width="15.28515625" style="23" customWidth="1"/>
    <col min="5640" max="5640" width="40.7109375" style="23" customWidth="1"/>
    <col min="5641" max="5641" width="8.42578125" style="23" customWidth="1"/>
    <col min="5642" max="5642" width="9.42578125" style="23" customWidth="1"/>
    <col min="5643" max="5643" width="14.28515625" style="23" customWidth="1"/>
    <col min="5644" max="5644" width="15.7109375" style="23" customWidth="1"/>
    <col min="5645" max="5888" width="9.28515625" style="23"/>
    <col min="5889" max="5889" width="3.7109375" style="23" customWidth="1"/>
    <col min="5890" max="5890" width="50.7109375" style="23" customWidth="1"/>
    <col min="5891" max="5891" width="9.7109375" style="23" customWidth="1"/>
    <col min="5892" max="5893" width="8.7109375" style="23" customWidth="1"/>
    <col min="5894" max="5894" width="8" style="23" customWidth="1"/>
    <col min="5895" max="5895" width="15.28515625" style="23" customWidth="1"/>
    <col min="5896" max="5896" width="40.7109375" style="23" customWidth="1"/>
    <col min="5897" max="5897" width="8.42578125" style="23" customWidth="1"/>
    <col min="5898" max="5898" width="9.42578125" style="23" customWidth="1"/>
    <col min="5899" max="5899" width="14.28515625" style="23" customWidth="1"/>
    <col min="5900" max="5900" width="15.7109375" style="23" customWidth="1"/>
    <col min="5901" max="6144" width="9.28515625" style="23"/>
    <col min="6145" max="6145" width="3.7109375" style="23" customWidth="1"/>
    <col min="6146" max="6146" width="50.7109375" style="23" customWidth="1"/>
    <col min="6147" max="6147" width="9.7109375" style="23" customWidth="1"/>
    <col min="6148" max="6149" width="8.7109375" style="23" customWidth="1"/>
    <col min="6150" max="6150" width="8" style="23" customWidth="1"/>
    <col min="6151" max="6151" width="15.28515625" style="23" customWidth="1"/>
    <col min="6152" max="6152" width="40.7109375" style="23" customWidth="1"/>
    <col min="6153" max="6153" width="8.42578125" style="23" customWidth="1"/>
    <col min="6154" max="6154" width="9.42578125" style="23" customWidth="1"/>
    <col min="6155" max="6155" width="14.28515625" style="23" customWidth="1"/>
    <col min="6156" max="6156" width="15.7109375" style="23" customWidth="1"/>
    <col min="6157" max="6400" width="9.28515625" style="23"/>
    <col min="6401" max="6401" width="3.7109375" style="23" customWidth="1"/>
    <col min="6402" max="6402" width="50.7109375" style="23" customWidth="1"/>
    <col min="6403" max="6403" width="9.7109375" style="23" customWidth="1"/>
    <col min="6404" max="6405" width="8.7109375" style="23" customWidth="1"/>
    <col min="6406" max="6406" width="8" style="23" customWidth="1"/>
    <col min="6407" max="6407" width="15.28515625" style="23" customWidth="1"/>
    <col min="6408" max="6408" width="40.7109375" style="23" customWidth="1"/>
    <col min="6409" max="6409" width="8.42578125" style="23" customWidth="1"/>
    <col min="6410" max="6410" width="9.42578125" style="23" customWidth="1"/>
    <col min="6411" max="6411" width="14.28515625" style="23" customWidth="1"/>
    <col min="6412" max="6412" width="15.7109375" style="23" customWidth="1"/>
    <col min="6413" max="6656" width="9.28515625" style="23"/>
    <col min="6657" max="6657" width="3.7109375" style="23" customWidth="1"/>
    <col min="6658" max="6658" width="50.7109375" style="23" customWidth="1"/>
    <col min="6659" max="6659" width="9.7109375" style="23" customWidth="1"/>
    <col min="6660" max="6661" width="8.7109375" style="23" customWidth="1"/>
    <col min="6662" max="6662" width="8" style="23" customWidth="1"/>
    <col min="6663" max="6663" width="15.28515625" style="23" customWidth="1"/>
    <col min="6664" max="6664" width="40.7109375" style="23" customWidth="1"/>
    <col min="6665" max="6665" width="8.42578125" style="23" customWidth="1"/>
    <col min="6666" max="6666" width="9.42578125" style="23" customWidth="1"/>
    <col min="6667" max="6667" width="14.28515625" style="23" customWidth="1"/>
    <col min="6668" max="6668" width="15.7109375" style="23" customWidth="1"/>
    <col min="6669" max="6912" width="9.28515625" style="23"/>
    <col min="6913" max="6913" width="3.7109375" style="23" customWidth="1"/>
    <col min="6914" max="6914" width="50.7109375" style="23" customWidth="1"/>
    <col min="6915" max="6915" width="9.7109375" style="23" customWidth="1"/>
    <col min="6916" max="6917" width="8.7109375" style="23" customWidth="1"/>
    <col min="6918" max="6918" width="8" style="23" customWidth="1"/>
    <col min="6919" max="6919" width="15.28515625" style="23" customWidth="1"/>
    <col min="6920" max="6920" width="40.7109375" style="23" customWidth="1"/>
    <col min="6921" max="6921" width="8.42578125" style="23" customWidth="1"/>
    <col min="6922" max="6922" width="9.42578125" style="23" customWidth="1"/>
    <col min="6923" max="6923" width="14.28515625" style="23" customWidth="1"/>
    <col min="6924" max="6924" width="15.7109375" style="23" customWidth="1"/>
    <col min="6925" max="7168" width="9.28515625" style="23"/>
    <col min="7169" max="7169" width="3.7109375" style="23" customWidth="1"/>
    <col min="7170" max="7170" width="50.7109375" style="23" customWidth="1"/>
    <col min="7171" max="7171" width="9.7109375" style="23" customWidth="1"/>
    <col min="7172" max="7173" width="8.7109375" style="23" customWidth="1"/>
    <col min="7174" max="7174" width="8" style="23" customWidth="1"/>
    <col min="7175" max="7175" width="15.28515625" style="23" customWidth="1"/>
    <col min="7176" max="7176" width="40.7109375" style="23" customWidth="1"/>
    <col min="7177" max="7177" width="8.42578125" style="23" customWidth="1"/>
    <col min="7178" max="7178" width="9.42578125" style="23" customWidth="1"/>
    <col min="7179" max="7179" width="14.28515625" style="23" customWidth="1"/>
    <col min="7180" max="7180" width="15.7109375" style="23" customWidth="1"/>
    <col min="7181" max="7424" width="9.28515625" style="23"/>
    <col min="7425" max="7425" width="3.7109375" style="23" customWidth="1"/>
    <col min="7426" max="7426" width="50.7109375" style="23" customWidth="1"/>
    <col min="7427" max="7427" width="9.7109375" style="23" customWidth="1"/>
    <col min="7428" max="7429" width="8.7109375" style="23" customWidth="1"/>
    <col min="7430" max="7430" width="8" style="23" customWidth="1"/>
    <col min="7431" max="7431" width="15.28515625" style="23" customWidth="1"/>
    <col min="7432" max="7432" width="40.7109375" style="23" customWidth="1"/>
    <col min="7433" max="7433" width="8.42578125" style="23" customWidth="1"/>
    <col min="7434" max="7434" width="9.42578125" style="23" customWidth="1"/>
    <col min="7435" max="7435" width="14.28515625" style="23" customWidth="1"/>
    <col min="7436" max="7436" width="15.7109375" style="23" customWidth="1"/>
    <col min="7437" max="7680" width="9.28515625" style="23"/>
    <col min="7681" max="7681" width="3.7109375" style="23" customWidth="1"/>
    <col min="7682" max="7682" width="50.7109375" style="23" customWidth="1"/>
    <col min="7683" max="7683" width="9.7109375" style="23" customWidth="1"/>
    <col min="7684" max="7685" width="8.7109375" style="23" customWidth="1"/>
    <col min="7686" max="7686" width="8" style="23" customWidth="1"/>
    <col min="7687" max="7687" width="15.28515625" style="23" customWidth="1"/>
    <col min="7688" max="7688" width="40.7109375" style="23" customWidth="1"/>
    <col min="7689" max="7689" width="8.42578125" style="23" customWidth="1"/>
    <col min="7690" max="7690" width="9.42578125" style="23" customWidth="1"/>
    <col min="7691" max="7691" width="14.28515625" style="23" customWidth="1"/>
    <col min="7692" max="7692" width="15.7109375" style="23" customWidth="1"/>
    <col min="7693" max="7936" width="9.28515625" style="23"/>
    <col min="7937" max="7937" width="3.7109375" style="23" customWidth="1"/>
    <col min="7938" max="7938" width="50.7109375" style="23" customWidth="1"/>
    <col min="7939" max="7939" width="9.7109375" style="23" customWidth="1"/>
    <col min="7940" max="7941" width="8.7109375" style="23" customWidth="1"/>
    <col min="7942" max="7942" width="8" style="23" customWidth="1"/>
    <col min="7943" max="7943" width="15.28515625" style="23" customWidth="1"/>
    <col min="7944" max="7944" width="40.7109375" style="23" customWidth="1"/>
    <col min="7945" max="7945" width="8.42578125" style="23" customWidth="1"/>
    <col min="7946" max="7946" width="9.42578125" style="23" customWidth="1"/>
    <col min="7947" max="7947" width="14.28515625" style="23" customWidth="1"/>
    <col min="7948" max="7948" width="15.7109375" style="23" customWidth="1"/>
    <col min="7949" max="8192" width="9.28515625" style="23"/>
    <col min="8193" max="8193" width="3.7109375" style="23" customWidth="1"/>
    <col min="8194" max="8194" width="50.7109375" style="23" customWidth="1"/>
    <col min="8195" max="8195" width="9.7109375" style="23" customWidth="1"/>
    <col min="8196" max="8197" width="8.7109375" style="23" customWidth="1"/>
    <col min="8198" max="8198" width="8" style="23" customWidth="1"/>
    <col min="8199" max="8199" width="15.28515625" style="23" customWidth="1"/>
    <col min="8200" max="8200" width="40.7109375" style="23" customWidth="1"/>
    <col min="8201" max="8201" width="8.42578125" style="23" customWidth="1"/>
    <col min="8202" max="8202" width="9.42578125" style="23" customWidth="1"/>
    <col min="8203" max="8203" width="14.28515625" style="23" customWidth="1"/>
    <col min="8204" max="8204" width="15.7109375" style="23" customWidth="1"/>
    <col min="8205" max="8448" width="9.28515625" style="23"/>
    <col min="8449" max="8449" width="3.7109375" style="23" customWidth="1"/>
    <col min="8450" max="8450" width="50.7109375" style="23" customWidth="1"/>
    <col min="8451" max="8451" width="9.7109375" style="23" customWidth="1"/>
    <col min="8452" max="8453" width="8.7109375" style="23" customWidth="1"/>
    <col min="8454" max="8454" width="8" style="23" customWidth="1"/>
    <col min="8455" max="8455" width="15.28515625" style="23" customWidth="1"/>
    <col min="8456" max="8456" width="40.7109375" style="23" customWidth="1"/>
    <col min="8457" max="8457" width="8.42578125" style="23" customWidth="1"/>
    <col min="8458" max="8458" width="9.42578125" style="23" customWidth="1"/>
    <col min="8459" max="8459" width="14.28515625" style="23" customWidth="1"/>
    <col min="8460" max="8460" width="15.7109375" style="23" customWidth="1"/>
    <col min="8461" max="8704" width="9.28515625" style="23"/>
    <col min="8705" max="8705" width="3.7109375" style="23" customWidth="1"/>
    <col min="8706" max="8706" width="50.7109375" style="23" customWidth="1"/>
    <col min="8707" max="8707" width="9.7109375" style="23" customWidth="1"/>
    <col min="8708" max="8709" width="8.7109375" style="23" customWidth="1"/>
    <col min="8710" max="8710" width="8" style="23" customWidth="1"/>
    <col min="8711" max="8711" width="15.28515625" style="23" customWidth="1"/>
    <col min="8712" max="8712" width="40.7109375" style="23" customWidth="1"/>
    <col min="8713" max="8713" width="8.42578125" style="23" customWidth="1"/>
    <col min="8714" max="8714" width="9.42578125" style="23" customWidth="1"/>
    <col min="8715" max="8715" width="14.28515625" style="23" customWidth="1"/>
    <col min="8716" max="8716" width="15.7109375" style="23" customWidth="1"/>
    <col min="8717" max="8960" width="9.28515625" style="23"/>
    <col min="8961" max="8961" width="3.7109375" style="23" customWidth="1"/>
    <col min="8962" max="8962" width="50.7109375" style="23" customWidth="1"/>
    <col min="8963" max="8963" width="9.7109375" style="23" customWidth="1"/>
    <col min="8964" max="8965" width="8.7109375" style="23" customWidth="1"/>
    <col min="8966" max="8966" width="8" style="23" customWidth="1"/>
    <col min="8967" max="8967" width="15.28515625" style="23" customWidth="1"/>
    <col min="8968" max="8968" width="40.7109375" style="23" customWidth="1"/>
    <col min="8969" max="8969" width="8.42578125" style="23" customWidth="1"/>
    <col min="8970" max="8970" width="9.42578125" style="23" customWidth="1"/>
    <col min="8971" max="8971" width="14.28515625" style="23" customWidth="1"/>
    <col min="8972" max="8972" width="15.7109375" style="23" customWidth="1"/>
    <col min="8973" max="9216" width="9.28515625" style="23"/>
    <col min="9217" max="9217" width="3.7109375" style="23" customWidth="1"/>
    <col min="9218" max="9218" width="50.7109375" style="23" customWidth="1"/>
    <col min="9219" max="9219" width="9.7109375" style="23" customWidth="1"/>
    <col min="9220" max="9221" width="8.7109375" style="23" customWidth="1"/>
    <col min="9222" max="9222" width="8" style="23" customWidth="1"/>
    <col min="9223" max="9223" width="15.28515625" style="23" customWidth="1"/>
    <col min="9224" max="9224" width="40.7109375" style="23" customWidth="1"/>
    <col min="9225" max="9225" width="8.42578125" style="23" customWidth="1"/>
    <col min="9226" max="9226" width="9.42578125" style="23" customWidth="1"/>
    <col min="9227" max="9227" width="14.28515625" style="23" customWidth="1"/>
    <col min="9228" max="9228" width="15.7109375" style="23" customWidth="1"/>
    <col min="9229" max="9472" width="9.28515625" style="23"/>
    <col min="9473" max="9473" width="3.7109375" style="23" customWidth="1"/>
    <col min="9474" max="9474" width="50.7109375" style="23" customWidth="1"/>
    <col min="9475" max="9475" width="9.7109375" style="23" customWidth="1"/>
    <col min="9476" max="9477" width="8.7109375" style="23" customWidth="1"/>
    <col min="9478" max="9478" width="8" style="23" customWidth="1"/>
    <col min="9479" max="9479" width="15.28515625" style="23" customWidth="1"/>
    <col min="9480" max="9480" width="40.7109375" style="23" customWidth="1"/>
    <col min="9481" max="9481" width="8.42578125" style="23" customWidth="1"/>
    <col min="9482" max="9482" width="9.42578125" style="23" customWidth="1"/>
    <col min="9483" max="9483" width="14.28515625" style="23" customWidth="1"/>
    <col min="9484" max="9484" width="15.7109375" style="23" customWidth="1"/>
    <col min="9485" max="9728" width="9.28515625" style="23"/>
    <col min="9729" max="9729" width="3.7109375" style="23" customWidth="1"/>
    <col min="9730" max="9730" width="50.7109375" style="23" customWidth="1"/>
    <col min="9731" max="9731" width="9.7109375" style="23" customWidth="1"/>
    <col min="9732" max="9733" width="8.7109375" style="23" customWidth="1"/>
    <col min="9734" max="9734" width="8" style="23" customWidth="1"/>
    <col min="9735" max="9735" width="15.28515625" style="23" customWidth="1"/>
    <col min="9736" max="9736" width="40.7109375" style="23" customWidth="1"/>
    <col min="9737" max="9737" width="8.42578125" style="23" customWidth="1"/>
    <col min="9738" max="9738" width="9.42578125" style="23" customWidth="1"/>
    <col min="9739" max="9739" width="14.28515625" style="23" customWidth="1"/>
    <col min="9740" max="9740" width="15.7109375" style="23" customWidth="1"/>
    <col min="9741" max="9984" width="9.28515625" style="23"/>
    <col min="9985" max="9985" width="3.7109375" style="23" customWidth="1"/>
    <col min="9986" max="9986" width="50.7109375" style="23" customWidth="1"/>
    <col min="9987" max="9987" width="9.7109375" style="23" customWidth="1"/>
    <col min="9988" max="9989" width="8.7109375" style="23" customWidth="1"/>
    <col min="9990" max="9990" width="8" style="23" customWidth="1"/>
    <col min="9991" max="9991" width="15.28515625" style="23" customWidth="1"/>
    <col min="9992" max="9992" width="40.7109375" style="23" customWidth="1"/>
    <col min="9993" max="9993" width="8.42578125" style="23" customWidth="1"/>
    <col min="9994" max="9994" width="9.42578125" style="23" customWidth="1"/>
    <col min="9995" max="9995" width="14.28515625" style="23" customWidth="1"/>
    <col min="9996" max="9996" width="15.7109375" style="23" customWidth="1"/>
    <col min="9997" max="10240" width="9.28515625" style="23"/>
    <col min="10241" max="10241" width="3.7109375" style="23" customWidth="1"/>
    <col min="10242" max="10242" width="50.7109375" style="23" customWidth="1"/>
    <col min="10243" max="10243" width="9.7109375" style="23" customWidth="1"/>
    <col min="10244" max="10245" width="8.7109375" style="23" customWidth="1"/>
    <col min="10246" max="10246" width="8" style="23" customWidth="1"/>
    <col min="10247" max="10247" width="15.28515625" style="23" customWidth="1"/>
    <col min="10248" max="10248" width="40.7109375" style="23" customWidth="1"/>
    <col min="10249" max="10249" width="8.42578125" style="23" customWidth="1"/>
    <col min="10250" max="10250" width="9.42578125" style="23" customWidth="1"/>
    <col min="10251" max="10251" width="14.28515625" style="23" customWidth="1"/>
    <col min="10252" max="10252" width="15.7109375" style="23" customWidth="1"/>
    <col min="10253" max="10496" width="9.28515625" style="23"/>
    <col min="10497" max="10497" width="3.7109375" style="23" customWidth="1"/>
    <col min="10498" max="10498" width="50.7109375" style="23" customWidth="1"/>
    <col min="10499" max="10499" width="9.7109375" style="23" customWidth="1"/>
    <col min="10500" max="10501" width="8.7109375" style="23" customWidth="1"/>
    <col min="10502" max="10502" width="8" style="23" customWidth="1"/>
    <col min="10503" max="10503" width="15.28515625" style="23" customWidth="1"/>
    <col min="10504" max="10504" width="40.7109375" style="23" customWidth="1"/>
    <col min="10505" max="10505" width="8.42578125" style="23" customWidth="1"/>
    <col min="10506" max="10506" width="9.42578125" style="23" customWidth="1"/>
    <col min="10507" max="10507" width="14.28515625" style="23" customWidth="1"/>
    <col min="10508" max="10508" width="15.7109375" style="23" customWidth="1"/>
    <col min="10509" max="10752" width="9.28515625" style="23"/>
    <col min="10753" max="10753" width="3.7109375" style="23" customWidth="1"/>
    <col min="10754" max="10754" width="50.7109375" style="23" customWidth="1"/>
    <col min="10755" max="10755" width="9.7109375" style="23" customWidth="1"/>
    <col min="10756" max="10757" width="8.7109375" style="23" customWidth="1"/>
    <col min="10758" max="10758" width="8" style="23" customWidth="1"/>
    <col min="10759" max="10759" width="15.28515625" style="23" customWidth="1"/>
    <col min="10760" max="10760" width="40.7109375" style="23" customWidth="1"/>
    <col min="10761" max="10761" width="8.42578125" style="23" customWidth="1"/>
    <col min="10762" max="10762" width="9.42578125" style="23" customWidth="1"/>
    <col min="10763" max="10763" width="14.28515625" style="23" customWidth="1"/>
    <col min="10764" max="10764" width="15.7109375" style="23" customWidth="1"/>
    <col min="10765" max="11008" width="9.28515625" style="23"/>
    <col min="11009" max="11009" width="3.7109375" style="23" customWidth="1"/>
    <col min="11010" max="11010" width="50.7109375" style="23" customWidth="1"/>
    <col min="11011" max="11011" width="9.7109375" style="23" customWidth="1"/>
    <col min="11012" max="11013" width="8.7109375" style="23" customWidth="1"/>
    <col min="11014" max="11014" width="8" style="23" customWidth="1"/>
    <col min="11015" max="11015" width="15.28515625" style="23" customWidth="1"/>
    <col min="11016" max="11016" width="40.7109375" style="23" customWidth="1"/>
    <col min="11017" max="11017" width="8.42578125" style="23" customWidth="1"/>
    <col min="11018" max="11018" width="9.42578125" style="23" customWidth="1"/>
    <col min="11019" max="11019" width="14.28515625" style="23" customWidth="1"/>
    <col min="11020" max="11020" width="15.7109375" style="23" customWidth="1"/>
    <col min="11021" max="11264" width="9.28515625" style="23"/>
    <col min="11265" max="11265" width="3.7109375" style="23" customWidth="1"/>
    <col min="11266" max="11266" width="50.7109375" style="23" customWidth="1"/>
    <col min="11267" max="11267" width="9.7109375" style="23" customWidth="1"/>
    <col min="11268" max="11269" width="8.7109375" style="23" customWidth="1"/>
    <col min="11270" max="11270" width="8" style="23" customWidth="1"/>
    <col min="11271" max="11271" width="15.28515625" style="23" customWidth="1"/>
    <col min="11272" max="11272" width="40.7109375" style="23" customWidth="1"/>
    <col min="11273" max="11273" width="8.42578125" style="23" customWidth="1"/>
    <col min="11274" max="11274" width="9.42578125" style="23" customWidth="1"/>
    <col min="11275" max="11275" width="14.28515625" style="23" customWidth="1"/>
    <col min="11276" max="11276" width="15.7109375" style="23" customWidth="1"/>
    <col min="11277" max="11520" width="9.28515625" style="23"/>
    <col min="11521" max="11521" width="3.7109375" style="23" customWidth="1"/>
    <col min="11522" max="11522" width="50.7109375" style="23" customWidth="1"/>
    <col min="11523" max="11523" width="9.7109375" style="23" customWidth="1"/>
    <col min="11524" max="11525" width="8.7109375" style="23" customWidth="1"/>
    <col min="11526" max="11526" width="8" style="23" customWidth="1"/>
    <col min="11527" max="11527" width="15.28515625" style="23" customWidth="1"/>
    <col min="11528" max="11528" width="40.7109375" style="23" customWidth="1"/>
    <col min="11529" max="11529" width="8.42578125" style="23" customWidth="1"/>
    <col min="11530" max="11530" width="9.42578125" style="23" customWidth="1"/>
    <col min="11531" max="11531" width="14.28515625" style="23" customWidth="1"/>
    <col min="11532" max="11532" width="15.7109375" style="23" customWidth="1"/>
    <col min="11533" max="11776" width="9.28515625" style="23"/>
    <col min="11777" max="11777" width="3.7109375" style="23" customWidth="1"/>
    <col min="11778" max="11778" width="50.7109375" style="23" customWidth="1"/>
    <col min="11779" max="11779" width="9.7109375" style="23" customWidth="1"/>
    <col min="11780" max="11781" width="8.7109375" style="23" customWidth="1"/>
    <col min="11782" max="11782" width="8" style="23" customWidth="1"/>
    <col min="11783" max="11783" width="15.28515625" style="23" customWidth="1"/>
    <col min="11784" max="11784" width="40.7109375" style="23" customWidth="1"/>
    <col min="11785" max="11785" width="8.42578125" style="23" customWidth="1"/>
    <col min="11786" max="11786" width="9.42578125" style="23" customWidth="1"/>
    <col min="11787" max="11787" width="14.28515625" style="23" customWidth="1"/>
    <col min="11788" max="11788" width="15.7109375" style="23" customWidth="1"/>
    <col min="11789" max="12032" width="9.28515625" style="23"/>
    <col min="12033" max="12033" width="3.7109375" style="23" customWidth="1"/>
    <col min="12034" max="12034" width="50.7109375" style="23" customWidth="1"/>
    <col min="12035" max="12035" width="9.7109375" style="23" customWidth="1"/>
    <col min="12036" max="12037" width="8.7109375" style="23" customWidth="1"/>
    <col min="12038" max="12038" width="8" style="23" customWidth="1"/>
    <col min="12039" max="12039" width="15.28515625" style="23" customWidth="1"/>
    <col min="12040" max="12040" width="40.7109375" style="23" customWidth="1"/>
    <col min="12041" max="12041" width="8.42578125" style="23" customWidth="1"/>
    <col min="12042" max="12042" width="9.42578125" style="23" customWidth="1"/>
    <col min="12043" max="12043" width="14.28515625" style="23" customWidth="1"/>
    <col min="12044" max="12044" width="15.7109375" style="23" customWidth="1"/>
    <col min="12045" max="12288" width="9.28515625" style="23"/>
    <col min="12289" max="12289" width="3.7109375" style="23" customWidth="1"/>
    <col min="12290" max="12290" width="50.7109375" style="23" customWidth="1"/>
    <col min="12291" max="12291" width="9.7109375" style="23" customWidth="1"/>
    <col min="12292" max="12293" width="8.7109375" style="23" customWidth="1"/>
    <col min="12294" max="12294" width="8" style="23" customWidth="1"/>
    <col min="12295" max="12295" width="15.28515625" style="23" customWidth="1"/>
    <col min="12296" max="12296" width="40.7109375" style="23" customWidth="1"/>
    <col min="12297" max="12297" width="8.42578125" style="23" customWidth="1"/>
    <col min="12298" max="12298" width="9.42578125" style="23" customWidth="1"/>
    <col min="12299" max="12299" width="14.28515625" style="23" customWidth="1"/>
    <col min="12300" max="12300" width="15.7109375" style="23" customWidth="1"/>
    <col min="12301" max="12544" width="9.28515625" style="23"/>
    <col min="12545" max="12545" width="3.7109375" style="23" customWidth="1"/>
    <col min="12546" max="12546" width="50.7109375" style="23" customWidth="1"/>
    <col min="12547" max="12547" width="9.7109375" style="23" customWidth="1"/>
    <col min="12548" max="12549" width="8.7109375" style="23" customWidth="1"/>
    <col min="12550" max="12550" width="8" style="23" customWidth="1"/>
    <col min="12551" max="12551" width="15.28515625" style="23" customWidth="1"/>
    <col min="12552" max="12552" width="40.7109375" style="23" customWidth="1"/>
    <col min="12553" max="12553" width="8.42578125" style="23" customWidth="1"/>
    <col min="12554" max="12554" width="9.42578125" style="23" customWidth="1"/>
    <col min="12555" max="12555" width="14.28515625" style="23" customWidth="1"/>
    <col min="12556" max="12556" width="15.7109375" style="23" customWidth="1"/>
    <col min="12557" max="12800" width="9.28515625" style="23"/>
    <col min="12801" max="12801" width="3.7109375" style="23" customWidth="1"/>
    <col min="12802" max="12802" width="50.7109375" style="23" customWidth="1"/>
    <col min="12803" max="12803" width="9.7109375" style="23" customWidth="1"/>
    <col min="12804" max="12805" width="8.7109375" style="23" customWidth="1"/>
    <col min="12806" max="12806" width="8" style="23" customWidth="1"/>
    <col min="12807" max="12807" width="15.28515625" style="23" customWidth="1"/>
    <col min="12808" max="12808" width="40.7109375" style="23" customWidth="1"/>
    <col min="12809" max="12809" width="8.42578125" style="23" customWidth="1"/>
    <col min="12810" max="12810" width="9.42578125" style="23" customWidth="1"/>
    <col min="12811" max="12811" width="14.28515625" style="23" customWidth="1"/>
    <col min="12812" max="12812" width="15.7109375" style="23" customWidth="1"/>
    <col min="12813" max="13056" width="9.28515625" style="23"/>
    <col min="13057" max="13057" width="3.7109375" style="23" customWidth="1"/>
    <col min="13058" max="13058" width="50.7109375" style="23" customWidth="1"/>
    <col min="13059" max="13059" width="9.7109375" style="23" customWidth="1"/>
    <col min="13060" max="13061" width="8.7109375" style="23" customWidth="1"/>
    <col min="13062" max="13062" width="8" style="23" customWidth="1"/>
    <col min="13063" max="13063" width="15.28515625" style="23" customWidth="1"/>
    <col min="13064" max="13064" width="40.7109375" style="23" customWidth="1"/>
    <col min="13065" max="13065" width="8.42578125" style="23" customWidth="1"/>
    <col min="13066" max="13066" width="9.42578125" style="23" customWidth="1"/>
    <col min="13067" max="13067" width="14.28515625" style="23" customWidth="1"/>
    <col min="13068" max="13068" width="15.7109375" style="23" customWidth="1"/>
    <col min="13069" max="13312" width="9.28515625" style="23"/>
    <col min="13313" max="13313" width="3.7109375" style="23" customWidth="1"/>
    <col min="13314" max="13314" width="50.7109375" style="23" customWidth="1"/>
    <col min="13315" max="13315" width="9.7109375" style="23" customWidth="1"/>
    <col min="13316" max="13317" width="8.7109375" style="23" customWidth="1"/>
    <col min="13318" max="13318" width="8" style="23" customWidth="1"/>
    <col min="13319" max="13319" width="15.28515625" style="23" customWidth="1"/>
    <col min="13320" max="13320" width="40.7109375" style="23" customWidth="1"/>
    <col min="13321" max="13321" width="8.42578125" style="23" customWidth="1"/>
    <col min="13322" max="13322" width="9.42578125" style="23" customWidth="1"/>
    <col min="13323" max="13323" width="14.28515625" style="23" customWidth="1"/>
    <col min="13324" max="13324" width="15.7109375" style="23" customWidth="1"/>
    <col min="13325" max="13568" width="9.28515625" style="23"/>
    <col min="13569" max="13569" width="3.7109375" style="23" customWidth="1"/>
    <col min="13570" max="13570" width="50.7109375" style="23" customWidth="1"/>
    <col min="13571" max="13571" width="9.7109375" style="23" customWidth="1"/>
    <col min="13572" max="13573" width="8.7109375" style="23" customWidth="1"/>
    <col min="13574" max="13574" width="8" style="23" customWidth="1"/>
    <col min="13575" max="13575" width="15.28515625" style="23" customWidth="1"/>
    <col min="13576" max="13576" width="40.7109375" style="23" customWidth="1"/>
    <col min="13577" max="13577" width="8.42578125" style="23" customWidth="1"/>
    <col min="13578" max="13578" width="9.42578125" style="23" customWidth="1"/>
    <col min="13579" max="13579" width="14.28515625" style="23" customWidth="1"/>
    <col min="13580" max="13580" width="15.7109375" style="23" customWidth="1"/>
    <col min="13581" max="13824" width="9.28515625" style="23"/>
    <col min="13825" max="13825" width="3.7109375" style="23" customWidth="1"/>
    <col min="13826" max="13826" width="50.7109375" style="23" customWidth="1"/>
    <col min="13827" max="13827" width="9.7109375" style="23" customWidth="1"/>
    <col min="13828" max="13829" width="8.7109375" style="23" customWidth="1"/>
    <col min="13830" max="13830" width="8" style="23" customWidth="1"/>
    <col min="13831" max="13831" width="15.28515625" style="23" customWidth="1"/>
    <col min="13832" max="13832" width="40.7109375" style="23" customWidth="1"/>
    <col min="13833" max="13833" width="8.42578125" style="23" customWidth="1"/>
    <col min="13834" max="13834" width="9.42578125" style="23" customWidth="1"/>
    <col min="13835" max="13835" width="14.28515625" style="23" customWidth="1"/>
    <col min="13836" max="13836" width="15.7109375" style="23" customWidth="1"/>
    <col min="13837" max="14080" width="9.28515625" style="23"/>
    <col min="14081" max="14081" width="3.7109375" style="23" customWidth="1"/>
    <col min="14082" max="14082" width="50.7109375" style="23" customWidth="1"/>
    <col min="14083" max="14083" width="9.7109375" style="23" customWidth="1"/>
    <col min="14084" max="14085" width="8.7109375" style="23" customWidth="1"/>
    <col min="14086" max="14086" width="8" style="23" customWidth="1"/>
    <col min="14087" max="14087" width="15.28515625" style="23" customWidth="1"/>
    <col min="14088" max="14088" width="40.7109375" style="23" customWidth="1"/>
    <col min="14089" max="14089" width="8.42578125" style="23" customWidth="1"/>
    <col min="14090" max="14090" width="9.42578125" style="23" customWidth="1"/>
    <col min="14091" max="14091" width="14.28515625" style="23" customWidth="1"/>
    <col min="14092" max="14092" width="15.7109375" style="23" customWidth="1"/>
    <col min="14093" max="14336" width="9.28515625" style="23"/>
    <col min="14337" max="14337" width="3.7109375" style="23" customWidth="1"/>
    <col min="14338" max="14338" width="50.7109375" style="23" customWidth="1"/>
    <col min="14339" max="14339" width="9.7109375" style="23" customWidth="1"/>
    <col min="14340" max="14341" width="8.7109375" style="23" customWidth="1"/>
    <col min="14342" max="14342" width="8" style="23" customWidth="1"/>
    <col min="14343" max="14343" width="15.28515625" style="23" customWidth="1"/>
    <col min="14344" max="14344" width="40.7109375" style="23" customWidth="1"/>
    <col min="14345" max="14345" width="8.42578125" style="23" customWidth="1"/>
    <col min="14346" max="14346" width="9.42578125" style="23" customWidth="1"/>
    <col min="14347" max="14347" width="14.28515625" style="23" customWidth="1"/>
    <col min="14348" max="14348" width="15.7109375" style="23" customWidth="1"/>
    <col min="14349" max="14592" width="9.28515625" style="23"/>
    <col min="14593" max="14593" width="3.7109375" style="23" customWidth="1"/>
    <col min="14594" max="14594" width="50.7109375" style="23" customWidth="1"/>
    <col min="14595" max="14595" width="9.7109375" style="23" customWidth="1"/>
    <col min="14596" max="14597" width="8.7109375" style="23" customWidth="1"/>
    <col min="14598" max="14598" width="8" style="23" customWidth="1"/>
    <col min="14599" max="14599" width="15.28515625" style="23" customWidth="1"/>
    <col min="14600" max="14600" width="40.7109375" style="23" customWidth="1"/>
    <col min="14601" max="14601" width="8.42578125" style="23" customWidth="1"/>
    <col min="14602" max="14602" width="9.42578125" style="23" customWidth="1"/>
    <col min="14603" max="14603" width="14.28515625" style="23" customWidth="1"/>
    <col min="14604" max="14604" width="15.7109375" style="23" customWidth="1"/>
    <col min="14605" max="14848" width="9.28515625" style="23"/>
    <col min="14849" max="14849" width="3.7109375" style="23" customWidth="1"/>
    <col min="14850" max="14850" width="50.7109375" style="23" customWidth="1"/>
    <col min="14851" max="14851" width="9.7109375" style="23" customWidth="1"/>
    <col min="14852" max="14853" width="8.7109375" style="23" customWidth="1"/>
    <col min="14854" max="14854" width="8" style="23" customWidth="1"/>
    <col min="14855" max="14855" width="15.28515625" style="23" customWidth="1"/>
    <col min="14856" max="14856" width="40.7109375" style="23" customWidth="1"/>
    <col min="14857" max="14857" width="8.42578125" style="23" customWidth="1"/>
    <col min="14858" max="14858" width="9.42578125" style="23" customWidth="1"/>
    <col min="14859" max="14859" width="14.28515625" style="23" customWidth="1"/>
    <col min="14860" max="14860" width="15.7109375" style="23" customWidth="1"/>
    <col min="14861" max="15104" width="9.28515625" style="23"/>
    <col min="15105" max="15105" width="3.7109375" style="23" customWidth="1"/>
    <col min="15106" max="15106" width="50.7109375" style="23" customWidth="1"/>
    <col min="15107" max="15107" width="9.7109375" style="23" customWidth="1"/>
    <col min="15108" max="15109" width="8.7109375" style="23" customWidth="1"/>
    <col min="15110" max="15110" width="8" style="23" customWidth="1"/>
    <col min="15111" max="15111" width="15.28515625" style="23" customWidth="1"/>
    <col min="15112" max="15112" width="40.7109375" style="23" customWidth="1"/>
    <col min="15113" max="15113" width="8.42578125" style="23" customWidth="1"/>
    <col min="15114" max="15114" width="9.42578125" style="23" customWidth="1"/>
    <col min="15115" max="15115" width="14.28515625" style="23" customWidth="1"/>
    <col min="15116" max="15116" width="15.7109375" style="23" customWidth="1"/>
    <col min="15117" max="15360" width="9.28515625" style="23"/>
    <col min="15361" max="15361" width="3.7109375" style="23" customWidth="1"/>
    <col min="15362" max="15362" width="50.7109375" style="23" customWidth="1"/>
    <col min="15363" max="15363" width="9.7109375" style="23" customWidth="1"/>
    <col min="15364" max="15365" width="8.7109375" style="23" customWidth="1"/>
    <col min="15366" max="15366" width="8" style="23" customWidth="1"/>
    <col min="15367" max="15367" width="15.28515625" style="23" customWidth="1"/>
    <col min="15368" max="15368" width="40.7109375" style="23" customWidth="1"/>
    <col min="15369" max="15369" width="8.42578125" style="23" customWidth="1"/>
    <col min="15370" max="15370" width="9.42578125" style="23" customWidth="1"/>
    <col min="15371" max="15371" width="14.28515625" style="23" customWidth="1"/>
    <col min="15372" max="15372" width="15.7109375" style="23" customWidth="1"/>
    <col min="15373" max="15616" width="9.28515625" style="23"/>
    <col min="15617" max="15617" width="3.7109375" style="23" customWidth="1"/>
    <col min="15618" max="15618" width="50.7109375" style="23" customWidth="1"/>
    <col min="15619" max="15619" width="9.7109375" style="23" customWidth="1"/>
    <col min="15620" max="15621" width="8.7109375" style="23" customWidth="1"/>
    <col min="15622" max="15622" width="8" style="23" customWidth="1"/>
    <col min="15623" max="15623" width="15.28515625" style="23" customWidth="1"/>
    <col min="15624" max="15624" width="40.7109375" style="23" customWidth="1"/>
    <col min="15625" max="15625" width="8.42578125" style="23" customWidth="1"/>
    <col min="15626" max="15626" width="9.42578125" style="23" customWidth="1"/>
    <col min="15627" max="15627" width="14.28515625" style="23" customWidth="1"/>
    <col min="15628" max="15628" width="15.7109375" style="23" customWidth="1"/>
    <col min="15629" max="15872" width="9.28515625" style="23"/>
    <col min="15873" max="15873" width="3.7109375" style="23" customWidth="1"/>
    <col min="15874" max="15874" width="50.7109375" style="23" customWidth="1"/>
    <col min="15875" max="15875" width="9.7109375" style="23" customWidth="1"/>
    <col min="15876" max="15877" width="8.7109375" style="23" customWidth="1"/>
    <col min="15878" max="15878" width="8" style="23" customWidth="1"/>
    <col min="15879" max="15879" width="15.28515625" style="23" customWidth="1"/>
    <col min="15880" max="15880" width="40.7109375" style="23" customWidth="1"/>
    <col min="15881" max="15881" width="8.42578125" style="23" customWidth="1"/>
    <col min="15882" max="15882" width="9.42578125" style="23" customWidth="1"/>
    <col min="15883" max="15883" width="14.28515625" style="23" customWidth="1"/>
    <col min="15884" max="15884" width="15.7109375" style="23" customWidth="1"/>
    <col min="15885" max="16128" width="9.28515625" style="23"/>
    <col min="16129" max="16129" width="3.7109375" style="23" customWidth="1"/>
    <col min="16130" max="16130" width="50.7109375" style="23" customWidth="1"/>
    <col min="16131" max="16131" width="9.7109375" style="23" customWidth="1"/>
    <col min="16132" max="16133" width="8.7109375" style="23" customWidth="1"/>
    <col min="16134" max="16134" width="8" style="23" customWidth="1"/>
    <col min="16135" max="16135" width="15.28515625" style="23" customWidth="1"/>
    <col min="16136" max="16136" width="40.7109375" style="23" customWidth="1"/>
    <col min="16137" max="16137" width="8.42578125" style="23" customWidth="1"/>
    <col min="16138" max="16138" width="9.42578125" style="23" customWidth="1"/>
    <col min="16139" max="16139" width="14.28515625" style="23" customWidth="1"/>
    <col min="16140" max="16140" width="15.7109375" style="23" customWidth="1"/>
    <col min="16141" max="16384" width="9.28515625" style="23"/>
  </cols>
  <sheetData>
    <row r="1" spans="1:14" s="1" customFormat="1" ht="18" customHeight="1" x14ac:dyDescent="0.25">
      <c r="A1" s="116" t="s">
        <v>51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80"/>
      <c r="N1" s="80"/>
    </row>
    <row r="2" spans="1:14" s="1" customFormat="1" ht="9.6" customHeight="1" x14ac:dyDescent="0.35">
      <c r="A2" s="2"/>
      <c r="B2" s="2"/>
      <c r="C2" s="2"/>
      <c r="D2" s="102"/>
      <c r="E2" s="2"/>
      <c r="F2" s="2"/>
      <c r="G2" s="103"/>
      <c r="H2" s="2"/>
      <c r="I2" s="2"/>
      <c r="J2" s="2"/>
      <c r="K2" s="2"/>
      <c r="L2" s="2"/>
      <c r="M2" s="3"/>
      <c r="N2" s="3"/>
    </row>
    <row r="3" spans="1:14" s="5" customFormat="1" ht="49.9" customHeight="1" x14ac:dyDescent="0.35">
      <c r="A3" s="130" t="s">
        <v>44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4"/>
      <c r="N3" s="4"/>
    </row>
    <row r="4" spans="1:14" s="5" customFormat="1" ht="24" customHeight="1" x14ac:dyDescent="0.35">
      <c r="A4" s="130" t="s">
        <v>27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4"/>
      <c r="N4" s="4"/>
    </row>
    <row r="5" spans="1:14" s="5" customFormat="1" ht="21" customHeight="1" thickBot="1" x14ac:dyDescent="0.5">
      <c r="A5" s="7"/>
      <c r="B5" s="6"/>
      <c r="C5" s="6"/>
      <c r="D5" s="8"/>
      <c r="E5" s="6"/>
      <c r="F5" s="6"/>
      <c r="G5" s="9"/>
      <c r="H5" s="6"/>
      <c r="I5" s="6"/>
      <c r="J5" s="6"/>
      <c r="K5" s="6"/>
      <c r="L5" s="6"/>
      <c r="M5" s="6"/>
      <c r="N5" s="6"/>
    </row>
    <row r="6" spans="1:14" s="13" customFormat="1" ht="64.5" thickBot="1" x14ac:dyDescent="0.3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52</v>
      </c>
      <c r="G6" s="11" t="s">
        <v>5</v>
      </c>
      <c r="H6" s="11" t="s">
        <v>6</v>
      </c>
      <c r="I6" s="11" t="s">
        <v>3</v>
      </c>
      <c r="J6" s="11" t="s">
        <v>4</v>
      </c>
      <c r="K6" s="11" t="s">
        <v>52</v>
      </c>
      <c r="L6" s="12" t="s">
        <v>5</v>
      </c>
    </row>
    <row r="7" spans="1:14" ht="15" customHeight="1" x14ac:dyDescent="0.25">
      <c r="A7" s="14"/>
      <c r="B7" s="15"/>
      <c r="C7" s="16"/>
      <c r="D7" s="17"/>
      <c r="E7" s="18"/>
      <c r="F7" s="19"/>
      <c r="G7" s="20"/>
      <c r="H7" s="16"/>
      <c r="I7" s="21"/>
      <c r="J7" s="21"/>
      <c r="K7" s="16"/>
      <c r="L7" s="22"/>
    </row>
    <row r="8" spans="1:14" s="32" customFormat="1" ht="15" customHeight="1" x14ac:dyDescent="0.2">
      <c r="A8" s="24">
        <v>1</v>
      </c>
      <c r="B8" s="81" t="s">
        <v>45</v>
      </c>
      <c r="C8" s="83"/>
      <c r="D8" s="84" t="s">
        <v>7</v>
      </c>
      <c r="E8" s="85">
        <v>2058.92</v>
      </c>
      <c r="F8" s="29"/>
      <c r="G8" s="30"/>
      <c r="H8" s="26"/>
      <c r="I8" s="29"/>
      <c r="J8" s="29"/>
      <c r="K8" s="26"/>
      <c r="L8" s="31"/>
    </row>
    <row r="9" spans="1:14" ht="30" customHeight="1" x14ac:dyDescent="0.25">
      <c r="A9" s="33"/>
      <c r="B9" s="82" t="s">
        <v>46</v>
      </c>
      <c r="C9" s="79">
        <v>0.2</v>
      </c>
      <c r="D9" s="75" t="s">
        <v>8</v>
      </c>
      <c r="E9" s="74">
        <f>E8*C9</f>
        <v>411.78400000000005</v>
      </c>
      <c r="F9" s="37"/>
      <c r="G9" s="41"/>
      <c r="H9" s="35"/>
      <c r="I9" s="39"/>
      <c r="J9" s="39"/>
      <c r="K9" s="35"/>
      <c r="L9" s="40"/>
    </row>
    <row r="10" spans="1:14" ht="30" customHeight="1" x14ac:dyDescent="0.25">
      <c r="A10" s="33"/>
      <c r="B10" s="82" t="s">
        <v>47</v>
      </c>
      <c r="C10" s="79">
        <v>0.3</v>
      </c>
      <c r="D10" s="75" t="s">
        <v>8</v>
      </c>
      <c r="E10" s="74">
        <f>E8*C10</f>
        <v>617.67600000000004</v>
      </c>
      <c r="F10" s="37"/>
      <c r="G10" s="41"/>
      <c r="H10" s="35"/>
      <c r="I10" s="39"/>
      <c r="J10" s="39"/>
      <c r="K10" s="35"/>
      <c r="L10" s="40"/>
    </row>
    <row r="11" spans="1:14" ht="30" customHeight="1" x14ac:dyDescent="0.25">
      <c r="A11" s="33"/>
      <c r="B11" s="82" t="s">
        <v>48</v>
      </c>
      <c r="C11" s="79">
        <v>0.1</v>
      </c>
      <c r="D11" s="75" t="s">
        <v>8</v>
      </c>
      <c r="E11" s="74">
        <f>E8*C11</f>
        <v>205.89200000000002</v>
      </c>
      <c r="F11" s="37"/>
      <c r="G11" s="41"/>
      <c r="H11" s="35"/>
      <c r="I11" s="39"/>
      <c r="J11" s="39"/>
      <c r="K11" s="35"/>
      <c r="L11" s="40"/>
    </row>
    <row r="12" spans="1:14" s="46" customFormat="1" ht="15" customHeight="1" x14ac:dyDescent="0.25">
      <c r="A12" s="42"/>
      <c r="B12" s="43" t="s">
        <v>53</v>
      </c>
      <c r="C12" s="43"/>
      <c r="D12" s="43"/>
      <c r="E12" s="43"/>
      <c r="F12" s="43"/>
      <c r="G12" s="44">
        <f>SUM(G8:G11)</f>
        <v>0</v>
      </c>
      <c r="H12" s="43" t="s">
        <v>54</v>
      </c>
      <c r="I12" s="43"/>
      <c r="J12" s="43"/>
      <c r="K12" s="43"/>
      <c r="L12" s="45"/>
    </row>
    <row r="13" spans="1:14" s="32" customFormat="1" ht="15" customHeight="1" x14ac:dyDescent="0.2">
      <c r="A13" s="24">
        <v>2</v>
      </c>
      <c r="B13" s="25" t="s">
        <v>28</v>
      </c>
      <c r="C13" s="26"/>
      <c r="D13" s="27"/>
      <c r="E13" s="28"/>
      <c r="F13" s="93"/>
      <c r="G13" s="94"/>
      <c r="H13" s="26"/>
      <c r="I13" s="29"/>
      <c r="J13" s="29"/>
      <c r="K13" s="26"/>
      <c r="L13" s="31"/>
    </row>
    <row r="14" spans="1:14" ht="15" customHeight="1" x14ac:dyDescent="0.2">
      <c r="A14" s="33"/>
      <c r="B14" s="71" t="s">
        <v>9</v>
      </c>
      <c r="C14" s="72"/>
      <c r="D14" s="73" t="s">
        <v>7</v>
      </c>
      <c r="E14" s="90">
        <v>278.2</v>
      </c>
      <c r="F14" s="95"/>
      <c r="G14" s="96"/>
      <c r="H14" s="91"/>
      <c r="I14" s="39"/>
      <c r="J14" s="39"/>
      <c r="K14" s="35"/>
      <c r="L14" s="40"/>
    </row>
    <row r="15" spans="1:14" ht="15" customHeight="1" x14ac:dyDescent="0.2">
      <c r="A15" s="33"/>
      <c r="B15" s="71" t="s">
        <v>10</v>
      </c>
      <c r="C15" s="76">
        <v>0.1</v>
      </c>
      <c r="D15" s="73" t="s">
        <v>7</v>
      </c>
      <c r="E15" s="90">
        <v>278.2</v>
      </c>
      <c r="F15" s="95"/>
      <c r="G15" s="96"/>
      <c r="H15" s="92" t="s">
        <v>11</v>
      </c>
      <c r="I15" s="75" t="s">
        <v>29</v>
      </c>
      <c r="J15" s="74">
        <f>E15*C15*1.75*1.02</f>
        <v>49.658700000000003</v>
      </c>
      <c r="K15" s="52"/>
      <c r="L15" s="53"/>
    </row>
    <row r="16" spans="1:14" ht="15" customHeight="1" x14ac:dyDescent="0.2">
      <c r="A16" s="33"/>
      <c r="B16" s="71" t="s">
        <v>12</v>
      </c>
      <c r="C16" s="78">
        <v>0.15</v>
      </c>
      <c r="D16" s="73" t="s">
        <v>7</v>
      </c>
      <c r="E16" s="90">
        <v>278.2</v>
      </c>
      <c r="F16" s="95"/>
      <c r="G16" s="96"/>
      <c r="H16" s="92" t="s">
        <v>13</v>
      </c>
      <c r="I16" s="75" t="s">
        <v>29</v>
      </c>
      <c r="J16" s="79">
        <f>E16*C16*1.76*1.02</f>
        <v>74.913696000000002</v>
      </c>
      <c r="K16" s="52"/>
      <c r="L16" s="53"/>
    </row>
    <row r="17" spans="1:14" ht="15" customHeight="1" x14ac:dyDescent="0.2">
      <c r="A17" s="33"/>
      <c r="B17" s="71" t="s">
        <v>14</v>
      </c>
      <c r="C17" s="76">
        <v>0.1</v>
      </c>
      <c r="D17" s="73" t="s">
        <v>7</v>
      </c>
      <c r="E17" s="90">
        <v>278.2</v>
      </c>
      <c r="F17" s="95"/>
      <c r="G17" s="96"/>
      <c r="H17" s="92" t="s">
        <v>15</v>
      </c>
      <c r="I17" s="75" t="s">
        <v>8</v>
      </c>
      <c r="J17" s="74">
        <f>E17*C17*1.02</f>
        <v>28.3764</v>
      </c>
      <c r="K17" s="54"/>
      <c r="L17" s="53"/>
      <c r="N17" s="55"/>
    </row>
    <row r="18" spans="1:14" ht="15" customHeight="1" x14ac:dyDescent="0.2">
      <c r="A18" s="33"/>
      <c r="B18" s="71" t="s">
        <v>16</v>
      </c>
      <c r="C18" s="78">
        <v>0.05</v>
      </c>
      <c r="D18" s="73" t="s">
        <v>7</v>
      </c>
      <c r="E18" s="74">
        <v>278.2</v>
      </c>
      <c r="F18" s="126"/>
      <c r="G18" s="128"/>
      <c r="H18" s="77" t="s">
        <v>17</v>
      </c>
      <c r="I18" s="75" t="s">
        <v>8</v>
      </c>
      <c r="J18" s="74">
        <f>E18*C18*1.02</f>
        <v>14.1882</v>
      </c>
      <c r="K18" s="54"/>
      <c r="L18" s="53"/>
      <c r="N18" s="55"/>
    </row>
    <row r="19" spans="1:14" ht="15" customHeight="1" x14ac:dyDescent="0.2">
      <c r="A19" s="33"/>
      <c r="B19" s="71" t="s">
        <v>18</v>
      </c>
      <c r="C19" s="78">
        <v>0.06</v>
      </c>
      <c r="D19" s="73" t="s">
        <v>7</v>
      </c>
      <c r="E19" s="74">
        <v>278.2</v>
      </c>
      <c r="F19" s="127"/>
      <c r="G19" s="129"/>
      <c r="H19" s="77" t="s">
        <v>31</v>
      </c>
      <c r="I19" s="75" t="s">
        <v>7</v>
      </c>
      <c r="J19" s="74">
        <f>E19/2*1.05</f>
        <v>146.05500000000001</v>
      </c>
      <c r="K19" s="52"/>
      <c r="L19" s="53"/>
    </row>
    <row r="20" spans="1:14" ht="15" customHeight="1" x14ac:dyDescent="0.2">
      <c r="A20" s="33"/>
      <c r="B20" s="56"/>
      <c r="C20" s="35"/>
      <c r="D20" s="36"/>
      <c r="E20" s="39"/>
      <c r="F20" s="39"/>
      <c r="G20" s="57"/>
      <c r="H20" s="77" t="s">
        <v>30</v>
      </c>
      <c r="I20" s="75" t="s">
        <v>7</v>
      </c>
      <c r="J20" s="74">
        <f>E19/2*1.05</f>
        <v>146.05500000000001</v>
      </c>
      <c r="K20" s="52"/>
      <c r="L20" s="53"/>
    </row>
    <row r="21" spans="1:14" ht="15" customHeight="1" x14ac:dyDescent="0.25">
      <c r="A21" s="42"/>
      <c r="B21" s="43" t="s">
        <v>53</v>
      </c>
      <c r="C21" s="43"/>
      <c r="D21" s="43"/>
      <c r="E21" s="43"/>
      <c r="F21" s="43"/>
      <c r="G21" s="44">
        <f>SUM(G13:G20)</f>
        <v>0</v>
      </c>
      <c r="H21" s="43" t="s">
        <v>54</v>
      </c>
      <c r="I21" s="43"/>
      <c r="J21" s="43"/>
      <c r="K21" s="43"/>
      <c r="L21" s="58">
        <f>SUM(L15:L20)</f>
        <v>0</v>
      </c>
    </row>
    <row r="22" spans="1:14" s="32" customFormat="1" ht="15" customHeight="1" x14ac:dyDescent="0.2">
      <c r="A22" s="24">
        <v>3</v>
      </c>
      <c r="B22" s="25" t="s">
        <v>32</v>
      </c>
      <c r="C22" s="26"/>
      <c r="D22" s="27"/>
      <c r="E22" s="28"/>
      <c r="F22" s="93"/>
      <c r="G22" s="94"/>
      <c r="H22" s="26"/>
      <c r="I22" s="29"/>
      <c r="J22" s="29"/>
      <c r="K22" s="26"/>
      <c r="L22" s="31"/>
    </row>
    <row r="23" spans="1:14" ht="15" customHeight="1" x14ac:dyDescent="0.2">
      <c r="A23" s="33"/>
      <c r="B23" s="71" t="s">
        <v>9</v>
      </c>
      <c r="C23" s="72"/>
      <c r="D23" s="73" t="s">
        <v>7</v>
      </c>
      <c r="E23" s="90">
        <v>740</v>
      </c>
      <c r="F23" s="98"/>
      <c r="G23" s="99"/>
      <c r="H23" s="97"/>
      <c r="I23" s="75"/>
      <c r="J23" s="75"/>
      <c r="K23" s="35"/>
      <c r="L23" s="40"/>
    </row>
    <row r="24" spans="1:14" ht="15" customHeight="1" x14ac:dyDescent="0.2">
      <c r="A24" s="33"/>
      <c r="B24" s="71" t="s">
        <v>10</v>
      </c>
      <c r="C24" s="76">
        <v>0.1</v>
      </c>
      <c r="D24" s="73" t="s">
        <v>7</v>
      </c>
      <c r="E24" s="90">
        <v>740</v>
      </c>
      <c r="F24" s="98"/>
      <c r="G24" s="99"/>
      <c r="H24" s="92" t="s">
        <v>11</v>
      </c>
      <c r="I24" s="75" t="s">
        <v>29</v>
      </c>
      <c r="J24" s="74">
        <f>E24*C24*1.75*1.02</f>
        <v>132.09</v>
      </c>
      <c r="K24" s="52"/>
      <c r="L24" s="53"/>
    </row>
    <row r="25" spans="1:14" ht="15" customHeight="1" x14ac:dyDescent="0.2">
      <c r="A25" s="33"/>
      <c r="B25" s="71" t="s">
        <v>33</v>
      </c>
      <c r="C25" s="76"/>
      <c r="D25" s="73" t="s">
        <v>7</v>
      </c>
      <c r="E25" s="90">
        <v>740</v>
      </c>
      <c r="F25" s="98"/>
      <c r="G25" s="99"/>
      <c r="H25" s="92" t="s">
        <v>34</v>
      </c>
      <c r="I25" s="75" t="s">
        <v>7</v>
      </c>
      <c r="J25" s="74">
        <f>E25*1.1</f>
        <v>814.00000000000011</v>
      </c>
      <c r="K25" s="52"/>
      <c r="L25" s="53"/>
    </row>
    <row r="26" spans="1:14" ht="15" customHeight="1" x14ac:dyDescent="0.2">
      <c r="A26" s="33"/>
      <c r="B26" s="71" t="s">
        <v>12</v>
      </c>
      <c r="C26" s="78">
        <v>0.2</v>
      </c>
      <c r="D26" s="73" t="s">
        <v>7</v>
      </c>
      <c r="E26" s="90">
        <v>740</v>
      </c>
      <c r="F26" s="98"/>
      <c r="G26" s="99"/>
      <c r="H26" s="92" t="s">
        <v>13</v>
      </c>
      <c r="I26" s="75" t="s">
        <v>29</v>
      </c>
      <c r="J26" s="79">
        <f>E26*C26*1.76*1.02</f>
        <v>265.68960000000004</v>
      </c>
      <c r="K26" s="52"/>
      <c r="L26" s="53"/>
    </row>
    <row r="27" spans="1:14" ht="15" customHeight="1" x14ac:dyDescent="0.2">
      <c r="A27" s="33"/>
      <c r="B27" s="71" t="s">
        <v>16</v>
      </c>
      <c r="C27" s="78">
        <v>0.05</v>
      </c>
      <c r="D27" s="73" t="s">
        <v>7</v>
      </c>
      <c r="E27" s="74">
        <v>740</v>
      </c>
      <c r="F27" s="108"/>
      <c r="G27" s="110"/>
      <c r="H27" s="77" t="s">
        <v>17</v>
      </c>
      <c r="I27" s="75" t="s">
        <v>8</v>
      </c>
      <c r="J27" s="74">
        <f>E27*C27*1.02</f>
        <v>37.74</v>
      </c>
      <c r="K27" s="54"/>
      <c r="L27" s="53"/>
      <c r="N27" s="55"/>
    </row>
    <row r="28" spans="1:14" ht="31.9" customHeight="1" x14ac:dyDescent="0.25">
      <c r="A28" s="33"/>
      <c r="B28" s="71" t="s">
        <v>35</v>
      </c>
      <c r="C28" s="74">
        <v>0.06</v>
      </c>
      <c r="D28" s="75" t="s">
        <v>7</v>
      </c>
      <c r="E28" s="74">
        <v>740</v>
      </c>
      <c r="F28" s="131"/>
      <c r="G28" s="132"/>
      <c r="H28" s="72" t="s">
        <v>36</v>
      </c>
      <c r="I28" s="75" t="s">
        <v>7</v>
      </c>
      <c r="J28" s="74">
        <f>E28*1.05</f>
        <v>777</v>
      </c>
      <c r="K28" s="52"/>
      <c r="L28" s="53"/>
    </row>
    <row r="29" spans="1:14" ht="15" customHeight="1" x14ac:dyDescent="0.25">
      <c r="A29" s="42"/>
      <c r="B29" s="43" t="s">
        <v>53</v>
      </c>
      <c r="C29" s="43"/>
      <c r="D29" s="43"/>
      <c r="E29" s="43"/>
      <c r="F29" s="43"/>
      <c r="G29" s="44">
        <f>SUM(G23:G28)</f>
        <v>0</v>
      </c>
      <c r="H29" s="43" t="s">
        <v>54</v>
      </c>
      <c r="I29" s="43"/>
      <c r="J29" s="43"/>
      <c r="K29" s="43"/>
      <c r="L29" s="58">
        <f>SUM(L23:L28)</f>
        <v>0</v>
      </c>
    </row>
    <row r="30" spans="1:14" s="32" customFormat="1" ht="15" customHeight="1" x14ac:dyDescent="0.2">
      <c r="A30" s="24">
        <v>4</v>
      </c>
      <c r="B30" s="81" t="s">
        <v>19</v>
      </c>
      <c r="C30" s="83"/>
      <c r="D30" s="84"/>
      <c r="E30" s="86"/>
      <c r="F30" s="29"/>
      <c r="G30" s="30"/>
      <c r="H30" s="50"/>
      <c r="I30" s="39"/>
      <c r="J30" s="37"/>
      <c r="K30" s="54"/>
      <c r="L30" s="53"/>
    </row>
    <row r="31" spans="1:14" ht="15" customHeight="1" x14ac:dyDescent="0.2">
      <c r="A31" s="33"/>
      <c r="B31" s="71" t="s">
        <v>22</v>
      </c>
      <c r="C31" s="72"/>
      <c r="D31" s="73" t="s">
        <v>20</v>
      </c>
      <c r="E31" s="87">
        <v>480</v>
      </c>
      <c r="F31" s="37"/>
      <c r="G31" s="59"/>
      <c r="H31" s="77" t="s">
        <v>23</v>
      </c>
      <c r="I31" s="75" t="s">
        <v>21</v>
      </c>
      <c r="J31" s="87">
        <f>E31*1.05</f>
        <v>504</v>
      </c>
      <c r="K31" s="52"/>
      <c r="L31" s="53"/>
    </row>
    <row r="32" spans="1:14" x14ac:dyDescent="0.2">
      <c r="A32" s="33"/>
      <c r="B32" s="60"/>
      <c r="C32" s="35"/>
      <c r="D32" s="36"/>
      <c r="E32" s="37"/>
      <c r="F32" s="37"/>
      <c r="G32" s="38"/>
      <c r="H32" s="77" t="s">
        <v>37</v>
      </c>
      <c r="I32" s="75" t="s">
        <v>8</v>
      </c>
      <c r="J32" s="87">
        <f>E31*0.05</f>
        <v>24</v>
      </c>
      <c r="K32" s="52"/>
      <c r="L32" s="53"/>
    </row>
    <row r="33" spans="1:12" ht="15" customHeight="1" x14ac:dyDescent="0.25">
      <c r="A33" s="42"/>
      <c r="B33" s="43" t="s">
        <v>53</v>
      </c>
      <c r="C33" s="43"/>
      <c r="D33" s="43"/>
      <c r="E33" s="43"/>
      <c r="F33" s="43"/>
      <c r="G33" s="44">
        <f>SUM(G30:G32)</f>
        <v>0</v>
      </c>
      <c r="H33" s="43" t="s">
        <v>54</v>
      </c>
      <c r="I33" s="43"/>
      <c r="J33" s="43"/>
      <c r="K33" s="43"/>
      <c r="L33" s="58">
        <f>SUM(L30:L32)</f>
        <v>0</v>
      </c>
    </row>
    <row r="34" spans="1:12" s="32" customFormat="1" ht="15" customHeight="1" x14ac:dyDescent="0.2">
      <c r="A34" s="24">
        <v>5</v>
      </c>
      <c r="B34" s="81" t="s">
        <v>38</v>
      </c>
      <c r="C34" s="26"/>
      <c r="D34" s="27"/>
      <c r="E34" s="28"/>
      <c r="F34" s="28"/>
      <c r="G34" s="47"/>
      <c r="H34" s="26"/>
      <c r="I34" s="29"/>
      <c r="J34" s="29"/>
      <c r="K34" s="26"/>
      <c r="L34" s="31"/>
    </row>
    <row r="35" spans="1:12" ht="15" customHeight="1" x14ac:dyDescent="0.2">
      <c r="A35" s="33"/>
      <c r="B35" s="71" t="s">
        <v>9</v>
      </c>
      <c r="C35" s="72"/>
      <c r="D35" s="73" t="s">
        <v>7</v>
      </c>
      <c r="E35" s="74">
        <v>53.83</v>
      </c>
      <c r="F35" s="107"/>
      <c r="G35" s="109"/>
      <c r="H35" s="72"/>
      <c r="I35" s="75"/>
      <c r="J35" s="75"/>
      <c r="K35" s="35"/>
      <c r="L35" s="40"/>
    </row>
    <row r="36" spans="1:12" ht="15" customHeight="1" x14ac:dyDescent="0.2">
      <c r="A36" s="33"/>
      <c r="B36" s="71" t="s">
        <v>10</v>
      </c>
      <c r="C36" s="76">
        <v>0.1</v>
      </c>
      <c r="D36" s="73" t="s">
        <v>7</v>
      </c>
      <c r="E36" s="74">
        <v>53.83</v>
      </c>
      <c r="F36" s="108"/>
      <c r="G36" s="110"/>
      <c r="H36" s="77" t="s">
        <v>11</v>
      </c>
      <c r="I36" s="75" t="s">
        <v>29</v>
      </c>
      <c r="J36" s="74">
        <f>E36*C36*1.75*1.02</f>
        <v>9.6086549999999988</v>
      </c>
      <c r="K36" s="52"/>
      <c r="L36" s="53"/>
    </row>
    <row r="37" spans="1:12" ht="15" customHeight="1" x14ac:dyDescent="0.2">
      <c r="A37" s="33"/>
      <c r="B37" s="71" t="s">
        <v>33</v>
      </c>
      <c r="C37" s="76"/>
      <c r="D37" s="73" t="s">
        <v>7</v>
      </c>
      <c r="E37" s="74">
        <v>53.83</v>
      </c>
      <c r="F37" s="108"/>
      <c r="G37" s="110"/>
      <c r="H37" s="77" t="s">
        <v>34</v>
      </c>
      <c r="I37" s="75" t="s">
        <v>7</v>
      </c>
      <c r="J37" s="74">
        <f>E37*1.1</f>
        <v>59.213000000000001</v>
      </c>
      <c r="K37" s="52"/>
      <c r="L37" s="53"/>
    </row>
    <row r="38" spans="1:12" ht="15" customHeight="1" x14ac:dyDescent="0.2">
      <c r="A38" s="33"/>
      <c r="B38" s="71" t="s">
        <v>12</v>
      </c>
      <c r="C38" s="78">
        <v>0.2</v>
      </c>
      <c r="D38" s="73" t="s">
        <v>7</v>
      </c>
      <c r="E38" s="74">
        <v>53.83</v>
      </c>
      <c r="F38" s="108"/>
      <c r="G38" s="110"/>
      <c r="H38" s="77" t="s">
        <v>13</v>
      </c>
      <c r="I38" s="75" t="s">
        <v>29</v>
      </c>
      <c r="J38" s="79">
        <f>E38*C38*1.76*1.02</f>
        <v>19.327123200000003</v>
      </c>
      <c r="K38" s="52"/>
      <c r="L38" s="53"/>
    </row>
    <row r="39" spans="1:12" ht="31.9" customHeight="1" x14ac:dyDescent="0.25">
      <c r="A39" s="33"/>
      <c r="B39" s="71" t="s">
        <v>39</v>
      </c>
      <c r="C39" s="74">
        <v>0.06</v>
      </c>
      <c r="D39" s="75" t="s">
        <v>7</v>
      </c>
      <c r="E39" s="74">
        <v>53.83</v>
      </c>
      <c r="F39" s="100"/>
      <c r="G39" s="101"/>
      <c r="H39" s="72" t="s">
        <v>40</v>
      </c>
      <c r="I39" s="75" t="s">
        <v>7</v>
      </c>
      <c r="J39" s="74">
        <f>E39*1.05</f>
        <v>56.521500000000003</v>
      </c>
      <c r="K39" s="52"/>
      <c r="L39" s="53"/>
    </row>
    <row r="40" spans="1:12" ht="15" customHeight="1" x14ac:dyDescent="0.25">
      <c r="A40" s="42"/>
      <c r="B40" s="43" t="s">
        <v>53</v>
      </c>
      <c r="C40" s="43"/>
      <c r="D40" s="43"/>
      <c r="E40" s="43"/>
      <c r="F40" s="43"/>
      <c r="G40" s="44">
        <f>SUM(G35:G39)</f>
        <v>0</v>
      </c>
      <c r="H40" s="43" t="s">
        <v>54</v>
      </c>
      <c r="I40" s="43"/>
      <c r="J40" s="43"/>
      <c r="K40" s="43"/>
      <c r="L40" s="58">
        <f>SUM(L35:L39)</f>
        <v>0</v>
      </c>
    </row>
    <row r="41" spans="1:12" s="32" customFormat="1" ht="15" customHeight="1" x14ac:dyDescent="0.2">
      <c r="A41" s="33">
        <v>6</v>
      </c>
      <c r="B41" s="61" t="s">
        <v>24</v>
      </c>
      <c r="C41" s="26"/>
      <c r="D41" s="27"/>
      <c r="E41" s="29"/>
      <c r="F41" s="29"/>
      <c r="G41" s="47"/>
      <c r="H41" s="61"/>
      <c r="I41" s="29"/>
      <c r="J41" s="29"/>
      <c r="K41" s="26"/>
      <c r="L41" s="53"/>
    </row>
    <row r="42" spans="1:12" ht="15" customHeight="1" x14ac:dyDescent="0.2">
      <c r="A42" s="33"/>
      <c r="B42" s="71" t="s">
        <v>9</v>
      </c>
      <c r="C42" s="72"/>
      <c r="D42" s="73" t="s">
        <v>7</v>
      </c>
      <c r="E42" s="75">
        <v>304.17</v>
      </c>
      <c r="F42" s="75"/>
      <c r="G42" s="88"/>
      <c r="H42" s="77"/>
      <c r="I42" s="75"/>
      <c r="J42" s="75"/>
      <c r="K42" s="35"/>
      <c r="L42" s="53"/>
    </row>
    <row r="43" spans="1:12" ht="15" customHeight="1" x14ac:dyDescent="0.2">
      <c r="A43" s="33"/>
      <c r="B43" s="71" t="s">
        <v>10</v>
      </c>
      <c r="C43" s="76">
        <v>0.1</v>
      </c>
      <c r="D43" s="73" t="s">
        <v>7</v>
      </c>
      <c r="E43" s="75">
        <v>304.17</v>
      </c>
      <c r="F43" s="75"/>
      <c r="G43" s="88"/>
      <c r="H43" s="77" t="s">
        <v>11</v>
      </c>
      <c r="I43" s="75" t="s">
        <v>29</v>
      </c>
      <c r="J43" s="74">
        <f>E43*C43*1.75*1.02</f>
        <v>54.294345000000007</v>
      </c>
      <c r="K43" s="52"/>
      <c r="L43" s="53"/>
    </row>
    <row r="44" spans="1:12" ht="15" customHeight="1" x14ac:dyDescent="0.2">
      <c r="A44" s="33"/>
      <c r="B44" s="71" t="s">
        <v>12</v>
      </c>
      <c r="C44" s="78">
        <v>0.15</v>
      </c>
      <c r="D44" s="73" t="s">
        <v>7</v>
      </c>
      <c r="E44" s="75">
        <v>304.17</v>
      </c>
      <c r="F44" s="75"/>
      <c r="G44" s="88"/>
      <c r="H44" s="77" t="s">
        <v>13</v>
      </c>
      <c r="I44" s="75" t="s">
        <v>29</v>
      </c>
      <c r="J44" s="79">
        <f>E44*C44*1.76*1.02</f>
        <v>81.906897600000008</v>
      </c>
      <c r="K44" s="52"/>
      <c r="L44" s="53"/>
    </row>
    <row r="45" spans="1:12" ht="15" customHeight="1" x14ac:dyDescent="0.2">
      <c r="A45" s="33"/>
      <c r="B45" s="71" t="s">
        <v>25</v>
      </c>
      <c r="C45" s="76">
        <v>0.1</v>
      </c>
      <c r="D45" s="73" t="s">
        <v>7</v>
      </c>
      <c r="E45" s="75">
        <v>304.17</v>
      </c>
      <c r="F45" s="75"/>
      <c r="G45" s="88"/>
      <c r="H45" s="77" t="s">
        <v>41</v>
      </c>
      <c r="I45" s="75" t="s">
        <v>29</v>
      </c>
      <c r="J45" s="79">
        <f>E45*C45*1.76*1.02</f>
        <v>54.6045984</v>
      </c>
      <c r="K45" s="62"/>
      <c r="L45" s="53"/>
    </row>
    <row r="46" spans="1:12" ht="15" customHeight="1" x14ac:dyDescent="0.2">
      <c r="A46" s="33"/>
      <c r="B46" s="77" t="s">
        <v>26</v>
      </c>
      <c r="C46" s="72"/>
      <c r="D46" s="73" t="s">
        <v>7</v>
      </c>
      <c r="E46" s="75">
        <v>304.17</v>
      </c>
      <c r="F46" s="75"/>
      <c r="G46" s="88"/>
      <c r="H46" s="77" t="s">
        <v>42</v>
      </c>
      <c r="I46" s="75" t="s">
        <v>7</v>
      </c>
      <c r="J46" s="89">
        <f>E46*1.03</f>
        <v>313.29510000000005</v>
      </c>
      <c r="K46" s="62"/>
      <c r="L46" s="53"/>
    </row>
    <row r="47" spans="1:12" ht="15" customHeight="1" x14ac:dyDescent="0.2">
      <c r="A47" s="33"/>
      <c r="B47" s="77"/>
      <c r="C47" s="72"/>
      <c r="D47" s="73"/>
      <c r="E47" s="75"/>
      <c r="F47" s="75"/>
      <c r="G47" s="88"/>
      <c r="H47" s="50" t="s">
        <v>50</v>
      </c>
      <c r="I47" s="39" t="s">
        <v>49</v>
      </c>
      <c r="J47" s="39">
        <f>107*0.1*0.8</f>
        <v>8.56</v>
      </c>
      <c r="K47" s="62"/>
      <c r="L47" s="53"/>
    </row>
    <row r="48" spans="1:12" ht="15" customHeight="1" x14ac:dyDescent="0.25">
      <c r="A48" s="42"/>
      <c r="B48" s="43" t="s">
        <v>53</v>
      </c>
      <c r="C48" s="43"/>
      <c r="D48" s="43"/>
      <c r="E48" s="43"/>
      <c r="F48" s="43"/>
      <c r="G48" s="44">
        <f>SUM(G41:G46)</f>
        <v>0</v>
      </c>
      <c r="H48" s="43" t="s">
        <v>54</v>
      </c>
      <c r="I48" s="43"/>
      <c r="J48" s="43"/>
      <c r="K48" s="43"/>
      <c r="L48" s="58">
        <f>SUM(L41:L46)</f>
        <v>0</v>
      </c>
    </row>
    <row r="49" spans="1:12" s="32" customFormat="1" ht="15" customHeight="1" x14ac:dyDescent="0.2">
      <c r="A49" s="24">
        <v>7</v>
      </c>
      <c r="B49" s="25" t="s">
        <v>43</v>
      </c>
      <c r="C49" s="26"/>
      <c r="D49" s="27" t="s">
        <v>7</v>
      </c>
      <c r="E49" s="70">
        <f>250.52+346.82</f>
        <v>597.34</v>
      </c>
      <c r="F49" s="28"/>
      <c r="G49" s="47"/>
      <c r="H49" s="26"/>
      <c r="I49" s="29"/>
      <c r="J49" s="29"/>
      <c r="K49" s="26"/>
      <c r="L49" s="53"/>
    </row>
    <row r="50" spans="1:12" ht="15" customHeight="1" x14ac:dyDescent="0.2">
      <c r="A50" s="33"/>
      <c r="B50" s="34" t="s">
        <v>9</v>
      </c>
      <c r="C50" s="35"/>
      <c r="D50" s="36" t="s">
        <v>7</v>
      </c>
      <c r="E50" s="51">
        <f>250.52+346.82</f>
        <v>597.34</v>
      </c>
      <c r="F50" s="48"/>
      <c r="G50" s="49"/>
      <c r="H50" s="35"/>
      <c r="I50" s="39"/>
      <c r="J50" s="39"/>
      <c r="K50" s="35"/>
      <c r="L50" s="53"/>
    </row>
    <row r="51" spans="1:12" s="46" customFormat="1" ht="15" customHeight="1" x14ac:dyDescent="0.25">
      <c r="A51" s="42"/>
      <c r="B51" s="43" t="s">
        <v>53</v>
      </c>
      <c r="C51" s="43"/>
      <c r="D51" s="43"/>
      <c r="E51" s="43"/>
      <c r="F51" s="43"/>
      <c r="G51" s="44">
        <f>SUM(G49:G50)</f>
        <v>0</v>
      </c>
      <c r="H51" s="43" t="s">
        <v>54</v>
      </c>
      <c r="I51" s="43"/>
      <c r="J51" s="43"/>
      <c r="K51" s="43"/>
      <c r="L51" s="58">
        <f>SUM(L49:L50)</f>
        <v>0</v>
      </c>
    </row>
    <row r="52" spans="1:12" ht="15" customHeight="1" x14ac:dyDescent="0.2">
      <c r="A52" s="33"/>
      <c r="B52" s="117" t="s">
        <v>55</v>
      </c>
      <c r="C52" s="118"/>
      <c r="D52" s="119"/>
      <c r="E52" s="39"/>
      <c r="F52" s="39"/>
      <c r="G52" s="38">
        <f>G12+G21+G29+G33+G40+G48+G51</f>
        <v>0</v>
      </c>
      <c r="H52" s="117" t="s">
        <v>56</v>
      </c>
      <c r="I52" s="118"/>
      <c r="J52" s="118"/>
      <c r="K52" s="119"/>
      <c r="L52" s="38">
        <f>L12+L21+L29+L33+L40+L48+L51</f>
        <v>0</v>
      </c>
    </row>
    <row r="53" spans="1:12" ht="15" customHeight="1" x14ac:dyDescent="0.25">
      <c r="A53" s="33"/>
      <c r="B53" s="120"/>
      <c r="C53" s="121"/>
      <c r="D53" s="121"/>
      <c r="E53" s="121"/>
      <c r="F53" s="121"/>
      <c r="G53" s="122"/>
      <c r="H53" s="117" t="s">
        <v>57</v>
      </c>
      <c r="I53" s="118"/>
      <c r="J53" s="118"/>
      <c r="K53" s="119"/>
      <c r="L53" s="63">
        <v>0</v>
      </c>
    </row>
    <row r="54" spans="1:12" s="32" customFormat="1" ht="15" customHeight="1" x14ac:dyDescent="0.25">
      <c r="A54" s="104"/>
      <c r="B54" s="123" t="s">
        <v>58</v>
      </c>
      <c r="C54" s="124"/>
      <c r="D54" s="124"/>
      <c r="E54" s="124"/>
      <c r="F54" s="124"/>
      <c r="G54" s="124"/>
      <c r="H54" s="124"/>
      <c r="I54" s="124"/>
      <c r="J54" s="124"/>
      <c r="K54" s="125"/>
      <c r="L54" s="105">
        <f>L52+G52</f>
        <v>0</v>
      </c>
    </row>
    <row r="55" spans="1:12" ht="71.25" customHeight="1" x14ac:dyDescent="0.25">
      <c r="A55" s="106"/>
      <c r="B55" s="111" t="s">
        <v>61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3"/>
    </row>
    <row r="56" spans="1:12" ht="297.75" customHeight="1" x14ac:dyDescent="0.25">
      <c r="A56" s="106"/>
      <c r="B56" s="111" t="s">
        <v>59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5"/>
    </row>
    <row r="57" spans="1:12" ht="105.75" customHeight="1" x14ac:dyDescent="0.25">
      <c r="A57" s="106"/>
      <c r="B57" s="111" t="s">
        <v>60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3"/>
    </row>
  </sheetData>
  <mergeCells count="17">
    <mergeCell ref="A1:L1"/>
    <mergeCell ref="B52:D52"/>
    <mergeCell ref="H52:K52"/>
    <mergeCell ref="B53:G53"/>
    <mergeCell ref="H53:K53"/>
    <mergeCell ref="F18:F19"/>
    <mergeCell ref="G18:G19"/>
    <mergeCell ref="A3:L3"/>
    <mergeCell ref="A4:L4"/>
    <mergeCell ref="F27:F28"/>
    <mergeCell ref="G27:G28"/>
    <mergeCell ref="F35:F38"/>
    <mergeCell ref="G35:G38"/>
    <mergeCell ref="B55:L55"/>
    <mergeCell ref="B56:L56"/>
    <mergeCell ref="B57:L57"/>
    <mergeCell ref="B54:K5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ИнженерVTV</dc:creator>
  <cp:lastModifiedBy>Tender</cp:lastModifiedBy>
  <dcterms:created xsi:type="dcterms:W3CDTF">2020-07-10T10:24:18Z</dcterms:created>
  <dcterms:modified xsi:type="dcterms:W3CDTF">2021-02-10T15:54:35Z</dcterms:modified>
</cp:coreProperties>
</file>