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ом 153,49м2" sheetId="1" r:id="rId4"/>
  </sheets>
  <definedNames/>
  <calcPr/>
</workbook>
</file>

<file path=xl/sharedStrings.xml><?xml version="1.0" encoding="utf-8"?>
<sst xmlns="http://schemas.openxmlformats.org/spreadsheetml/2006/main" count="321" uniqueCount="126">
  <si>
    <t>Приложение №  1  к Договору № ____        от  __  ___________  2021г.</t>
  </si>
  <si>
    <t>Заказчик</t>
  </si>
  <si>
    <t xml:space="preserve">Исполнитель: </t>
  </si>
  <si>
    <t>Объект: _______________________________________</t>
  </si>
  <si>
    <t>Дата: "____" __________ 2021г.</t>
  </si>
  <si>
    <t>Смета на строительство дома 154 м2</t>
  </si>
  <si>
    <t>Фундаментные работы</t>
  </si>
  <si>
    <t>№ п.п</t>
  </si>
  <si>
    <t>Наименование работ</t>
  </si>
  <si>
    <t>Ед. изм.</t>
  </si>
  <si>
    <t>Колич.</t>
  </si>
  <si>
    <t>Цена, грн.</t>
  </si>
  <si>
    <t>Сумма, грн.</t>
  </si>
  <si>
    <t>Наименование материалов</t>
  </si>
  <si>
    <t>Цена, грн</t>
  </si>
  <si>
    <t>Сумма,грн.</t>
  </si>
  <si>
    <t xml:space="preserve">Выемка грунта вручную </t>
  </si>
  <si>
    <t>м/п</t>
  </si>
  <si>
    <t>Экскаватор</t>
  </si>
  <si>
    <t>м/с</t>
  </si>
  <si>
    <t>Заливка бетона (бетонная подготовка)</t>
  </si>
  <si>
    <t>Бетон</t>
  </si>
  <si>
    <t>м3</t>
  </si>
  <si>
    <t>Монтаж опалубки (монолитн. Пояс)</t>
  </si>
  <si>
    <t>Брус, доска сосна 50х50, 30мм</t>
  </si>
  <si>
    <t>Изготовление металлокаркаса из арматуры монолитн. Пояс)</t>
  </si>
  <si>
    <t>Арматура 12</t>
  </si>
  <si>
    <t>кг</t>
  </si>
  <si>
    <t>Арматура 10</t>
  </si>
  <si>
    <t>Вязальная проволока</t>
  </si>
  <si>
    <t>Заливка бетона (монолитн. Пояс 700х250)</t>
  </si>
  <si>
    <t>Монтаж ФБС</t>
  </si>
  <si>
    <t>шт</t>
  </si>
  <si>
    <t>Блоки ФБС 24.3.6</t>
  </si>
  <si>
    <t>шт.</t>
  </si>
  <si>
    <t>Кран</t>
  </si>
  <si>
    <t>Заливка бетона (монолитн. Пояс)</t>
  </si>
  <si>
    <t>Монтаж опалубки (терраса, ступени и монолитные участки)</t>
  </si>
  <si>
    <t>Брус сосна 50х50</t>
  </si>
  <si>
    <t>Изготовление металлокаркаса из арматуры (терраса, ступени и монолитные участки)</t>
  </si>
  <si>
    <t>Заливка бетона (терраса, ступени и монолитные участки)</t>
  </si>
  <si>
    <t>Монтаж арматуры (колонны)</t>
  </si>
  <si>
    <t>Арматура 18</t>
  </si>
  <si>
    <t>Монтаж  опалубки (колонны)</t>
  </si>
  <si>
    <t>Заливка бетона (колонны)</t>
  </si>
  <si>
    <t>Монтаж плит перекрытия</t>
  </si>
  <si>
    <t>Плиты перекрытия 45.15</t>
  </si>
  <si>
    <t>Пропан</t>
  </si>
  <si>
    <t>бал</t>
  </si>
  <si>
    <t>Круги обрезные</t>
  </si>
  <si>
    <t>Кисти</t>
  </si>
  <si>
    <t>Всего работа</t>
  </si>
  <si>
    <t>Всего материал</t>
  </si>
  <si>
    <t>Итого по разделу (работа и материалы):</t>
  </si>
  <si>
    <t>Стены 1-й этаж</t>
  </si>
  <si>
    <t>Кладка газоблока (несущая стена) 20х30х60 с армированием</t>
  </si>
  <si>
    <t>Газоблок 200х300х600</t>
  </si>
  <si>
    <t>Кладка газоблока (перегородка) 100х200х600 с армированием</t>
  </si>
  <si>
    <t>м2</t>
  </si>
  <si>
    <t>Газоблок 100х200х600</t>
  </si>
  <si>
    <t>Арматура 8</t>
  </si>
  <si>
    <t>Клей для газоблока 25кг</t>
  </si>
  <si>
    <t>меш.</t>
  </si>
  <si>
    <t>Монтаж бетонных перемычек (двери)</t>
  </si>
  <si>
    <t>Бетонные перемычки в ассортименте</t>
  </si>
  <si>
    <t>Лестничный марш (Монтаж опалубки, арматуры, заливка бетона)</t>
  </si>
  <si>
    <t>Лестница черновая деревянная</t>
  </si>
  <si>
    <t>Плиты перекрытия 60.10</t>
  </si>
  <si>
    <t>Всего работа по разделу:</t>
  </si>
  <si>
    <t>Всего материал по разделу:</t>
  </si>
  <si>
    <t>Стены 2-й этаж</t>
  </si>
  <si>
    <t>Кровля</t>
  </si>
  <si>
    <t>Монтаж гидроизола</t>
  </si>
  <si>
    <t>Гидроизол</t>
  </si>
  <si>
    <t>Обработка мауэрлата антисептиком</t>
  </si>
  <si>
    <t>Антисептик</t>
  </si>
  <si>
    <t>л</t>
  </si>
  <si>
    <t>Монтаж мауэрлата</t>
  </si>
  <si>
    <t>Брус сосна 150х150</t>
  </si>
  <si>
    <t>Обработка деревянных элементов стропильной части антисептиком</t>
  </si>
  <si>
    <t>Монтаж стропильной системы</t>
  </si>
  <si>
    <t>Брус (сосна в ассортименте)                        ( согласно спецификации )</t>
  </si>
  <si>
    <t>Монтаж гидробарьера</t>
  </si>
  <si>
    <t>Гидробарьер</t>
  </si>
  <si>
    <t>Монтаж контробрешетки</t>
  </si>
  <si>
    <t>Рейка сосновая 30х40</t>
  </si>
  <si>
    <t>Монтаж обрешетки</t>
  </si>
  <si>
    <t>Доска сосновая 30</t>
  </si>
  <si>
    <t>Монтаж утеплителя 250мм</t>
  </si>
  <si>
    <t>Утеплитель 50мм</t>
  </si>
  <si>
    <t>Монтаж паробарьера</t>
  </si>
  <si>
    <t>Паробарьер</t>
  </si>
  <si>
    <t>Монтаж металлочерепицы</t>
  </si>
  <si>
    <t>Металлочерепица</t>
  </si>
  <si>
    <t>Обшивка вентканалов</t>
  </si>
  <si>
    <t>Магнезитовая плита</t>
  </si>
  <si>
    <t>Подшивка свесов</t>
  </si>
  <si>
    <t>Монтаж водосточной системы</t>
  </si>
  <si>
    <t>Водосточная система в комплекте</t>
  </si>
  <si>
    <t>компл</t>
  </si>
  <si>
    <t>Стены наружная отделка (1,2-й этаж)</t>
  </si>
  <si>
    <t>Монтаж утеплителя (фасад)</t>
  </si>
  <si>
    <t>Пенопласт 100мм</t>
  </si>
  <si>
    <t>Монтаж армирующей сетки</t>
  </si>
  <si>
    <t>Сетка фасадная</t>
  </si>
  <si>
    <t xml:space="preserve">Грунтование </t>
  </si>
  <si>
    <t>Грунтовка</t>
  </si>
  <si>
    <t>Декоративная штукатурка</t>
  </si>
  <si>
    <t>Декоративная штукатурка 25кг</t>
  </si>
  <si>
    <t>банка</t>
  </si>
  <si>
    <t>Монтаж оконных блоков</t>
  </si>
  <si>
    <t>Оконные блоки</t>
  </si>
  <si>
    <t>Монтаж дверных блоков (входных)</t>
  </si>
  <si>
    <t>Дверные блоки</t>
  </si>
  <si>
    <t>Изготовление откосов наружн.</t>
  </si>
  <si>
    <t>Уголок перфорированный</t>
  </si>
  <si>
    <t>Монтаж металлического отлива</t>
  </si>
  <si>
    <t>Отлив металлический 250мм</t>
  </si>
  <si>
    <t>Общая стоимость работ:</t>
  </si>
  <si>
    <t>Общая стоимость материалов:</t>
  </si>
  <si>
    <t>Общая стоимость строительства (работы и материалы) составит:</t>
  </si>
  <si>
    <t>Септик (выгребная яма 2х2)</t>
  </si>
  <si>
    <t>Скважина (1 на 2 участка)</t>
  </si>
  <si>
    <t>Забор (только фасад)</t>
  </si>
  <si>
    <t>Дорожное покрытие</t>
  </si>
  <si>
    <t>Электричество 12кВт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</si>
</sst>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mo"/>
    </font>
    <font>
      <sz val="10.0"/>
      <name val="Arimo"/>
    </font>
    <font>
      <sz val="10.0"/>
      <color rgb="FF000000"/>
      <name val="Times New Roman"/>
    </font>
    <font>
      <b/>
      <sz val="10.0"/>
      <color rgb="FF000000"/>
      <name val="Times New Roman"/>
    </font>
    <font/>
    <font>
      <sz val="12.0"/>
      <color rgb="FF000000"/>
      <name val="Times New Roman"/>
    </font>
    <font>
      <b/>
      <sz val="14.0"/>
      <color rgb="FF000000"/>
      <name val="Times New Roman"/>
    </font>
    <font>
      <b/>
      <i/>
      <sz val="10.0"/>
      <color rgb="FF000000"/>
      <name val="Times New Roman"/>
    </font>
    <font>
      <sz val="10.0"/>
      <name val="Times New Roman"/>
    </font>
    <font>
      <b/>
      <sz val="11.0"/>
      <color rgb="FF000000"/>
      <name val="Times New Roman"/>
    </font>
    <font>
      <b/>
      <i/>
      <sz val="10.0"/>
      <name val="Times New Roman"/>
    </font>
    <font>
      <b/>
      <sz val="10.0"/>
      <name val="Times New Roman"/>
    </font>
    <font>
      <b/>
      <sz val="10.0"/>
      <name val="Arimo"/>
    </font>
    <font>
      <b/>
      <sz val="10.0"/>
      <color rgb="FFFF3333"/>
      <name val="Arimo"/>
    </font>
  </fonts>
  <fills count="2">
    <fill>
      <patternFill patternType="none"/>
    </fill>
    <fill>
      <patternFill patternType="lightGray"/>
    </fill>
  </fills>
  <borders count="2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2" xfId="0" applyFont="1" applyNumberFormat="1"/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2" xfId="0" applyFont="1" applyNumberFormat="1"/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3" numFmtId="0" xfId="0" applyAlignment="1" applyFont="1">
      <alignment horizontal="center" vertical="center"/>
    </xf>
    <xf borderId="0" fillId="0" fontId="3" numFmtId="2" xfId="0" applyAlignment="1" applyFont="1" applyNumberFormat="1">
      <alignment horizontal="center" vertical="center"/>
    </xf>
    <xf borderId="0" fillId="0" fontId="5" numFmtId="0" xfId="0" applyFont="1"/>
    <xf borderId="0" fillId="0" fontId="5" numFmtId="2" xfId="0" applyFont="1" applyNumberFormat="1"/>
    <xf borderId="0" fillId="0" fontId="5" numFmtId="2" xfId="0" applyAlignment="1" applyFont="1" applyNumberFormat="1">
      <alignment horizontal="right"/>
    </xf>
    <xf borderId="0" fillId="0" fontId="5" numFmtId="14" xfId="0" applyFont="1" applyNumberFormat="1"/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0" fontId="6" numFmtId="14" xfId="0" applyAlignment="1" applyFont="1" applyNumberFormat="1">
      <alignment horizontal="center"/>
    </xf>
    <xf borderId="0" fillId="0" fontId="6" numFmtId="0" xfId="0" applyAlignment="1" applyFont="1">
      <alignment horizontal="center" shrinkToFit="0" wrapText="1"/>
    </xf>
    <xf borderId="1" fillId="0" fontId="7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7" numFmtId="2" xfId="0" applyAlignment="1" applyBorder="1" applyFont="1" applyNumberFormat="1">
      <alignment horizontal="center" shrinkToFit="0" vertical="center" wrapText="1"/>
    </xf>
    <xf borderId="5" fillId="0" fontId="7" numFmtId="2" xfId="0" applyAlignment="1" applyBorder="1" applyFont="1" applyNumberFormat="1">
      <alignment horizontal="center" shrinkToFit="0" vertical="center" wrapText="1"/>
    </xf>
    <xf borderId="6" fillId="0" fontId="7" numFmtId="2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7" fillId="0" fontId="3" numFmtId="2" xfId="0" applyAlignment="1" applyBorder="1" applyFont="1" applyNumberFormat="1">
      <alignment horizontal="center"/>
    </xf>
    <xf borderId="1" fillId="0" fontId="3" numFmtId="2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/>
    </xf>
    <xf borderId="8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 shrinkToFit="0" vertical="top" wrapText="1"/>
    </xf>
    <xf borderId="9" fillId="0" fontId="2" numFmtId="0" xfId="0" applyAlignment="1" applyBorder="1" applyFont="1">
      <alignment horizontal="center"/>
    </xf>
    <xf borderId="9" fillId="0" fontId="2" numFmtId="2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left"/>
    </xf>
    <xf borderId="11" fillId="0" fontId="2" numFmtId="2" xfId="0" applyAlignment="1" applyBorder="1" applyFont="1" applyNumberFormat="1">
      <alignment horizontal="center"/>
    </xf>
    <xf borderId="12" fillId="0" fontId="2" numFmtId="2" xfId="0" applyAlignment="1" applyBorder="1" applyFont="1" applyNumberFormat="1">
      <alignment horizontal="center"/>
    </xf>
    <xf borderId="11" fillId="0" fontId="2" numFmtId="0" xfId="0" applyAlignment="1" applyBorder="1" applyFont="1">
      <alignment horizontal="center" shrinkToFit="0" vertical="top" wrapText="1"/>
    </xf>
    <xf borderId="9" fillId="0" fontId="4" numFmtId="0" xfId="0" applyBorder="1" applyFont="1"/>
    <xf borderId="13" fillId="0" fontId="1" numFmtId="0" xfId="0" applyBorder="1" applyFont="1"/>
    <xf borderId="14" fillId="0" fontId="2" numFmtId="0" xfId="0" applyAlignment="1" applyBorder="1" applyFont="1">
      <alignment horizontal="center" shrinkToFit="0" vertical="top" wrapText="1"/>
    </xf>
    <xf borderId="14" fillId="0" fontId="2" numFmtId="0" xfId="0" applyAlignment="1" applyBorder="1" applyFont="1">
      <alignment horizontal="center" shrinkToFit="0" vertical="center" wrapText="1"/>
    </xf>
    <xf borderId="8" fillId="0" fontId="4" numFmtId="0" xfId="0" applyBorder="1" applyFont="1"/>
    <xf borderId="11" fillId="0" fontId="2" numFmtId="0" xfId="0" applyAlignment="1" applyBorder="1" applyFont="1">
      <alignment horizontal="center" shrinkToFit="0" vertical="center" wrapText="1"/>
    </xf>
    <xf borderId="8" fillId="0" fontId="2" numFmtId="2" xfId="0" applyAlignment="1" applyBorder="1" applyFont="1" applyNumberFormat="1">
      <alignment horizontal="center"/>
    </xf>
    <xf borderId="14" fillId="0" fontId="2" numFmtId="0" xfId="0" applyAlignment="1" applyBorder="1" applyFont="1">
      <alignment horizontal="center"/>
    </xf>
    <xf borderId="14" fillId="0" fontId="2" numFmtId="2" xfId="0" applyAlignment="1" applyBorder="1" applyFont="1" applyNumberFormat="1">
      <alignment horizontal="center"/>
    </xf>
    <xf borderId="14" fillId="0" fontId="8" numFmtId="0" xfId="0" applyAlignment="1" applyBorder="1" applyFont="1">
      <alignment horizontal="center" shrinkToFit="0" vertical="top" wrapText="1"/>
    </xf>
    <xf borderId="14" fillId="0" fontId="8" numFmtId="0" xfId="0" applyAlignment="1" applyBorder="1" applyFont="1">
      <alignment horizontal="center" shrinkToFit="0" wrapText="1"/>
    </xf>
    <xf borderId="14" fillId="0" fontId="8" numFmtId="2" xfId="0" applyAlignment="1" applyBorder="1" applyFont="1" applyNumberFormat="1">
      <alignment horizontal="center" shrinkToFit="0" wrapText="1"/>
    </xf>
    <xf borderId="10" fillId="0" fontId="8" numFmtId="0" xfId="0" applyAlignment="1" applyBorder="1" applyFont="1">
      <alignment horizontal="left" shrinkToFit="0" wrapText="1"/>
    </xf>
    <xf borderId="11" fillId="0" fontId="8" numFmtId="0" xfId="0" applyAlignment="1" applyBorder="1" applyFont="1">
      <alignment horizontal="center" shrinkToFit="0" wrapText="1"/>
    </xf>
    <xf borderId="12" fillId="0" fontId="8" numFmtId="2" xfId="0" applyAlignment="1" applyBorder="1" applyFont="1" applyNumberFormat="1">
      <alignment horizontal="center" shrinkToFit="0" wrapText="1"/>
    </xf>
    <xf borderId="11" fillId="0" fontId="8" numFmtId="2" xfId="0" applyAlignment="1" applyBorder="1" applyFont="1" applyNumberFormat="1">
      <alignment horizontal="center" shrinkToFit="0" wrapText="1"/>
    </xf>
    <xf borderId="11" fillId="0" fontId="8" numFmtId="0" xfId="0" applyAlignment="1" applyBorder="1" applyFont="1">
      <alignment horizontal="center" shrinkToFit="0" vertical="top" wrapText="1"/>
    </xf>
    <xf borderId="11" fillId="0" fontId="8" numFmtId="0" xfId="0" applyAlignment="1" applyBorder="1" applyFont="1">
      <alignment horizontal="left" shrinkToFit="0" wrapText="1"/>
    </xf>
    <xf borderId="11" fillId="0" fontId="8" numFmtId="0" xfId="0" applyAlignment="1" applyBorder="1" applyFont="1">
      <alignment horizontal="center"/>
    </xf>
    <xf borderId="11" fillId="0" fontId="8" numFmtId="2" xfId="0" applyAlignment="1" applyBorder="1" applyFont="1" applyNumberFormat="1">
      <alignment horizontal="center"/>
    </xf>
    <xf borderId="14" fillId="0" fontId="8" numFmtId="0" xfId="0" applyAlignment="1" applyBorder="1" applyFont="1">
      <alignment horizontal="center"/>
    </xf>
    <xf borderId="14" fillId="0" fontId="8" numFmtId="2" xfId="0" applyAlignment="1" applyBorder="1" applyFont="1" applyNumberFormat="1">
      <alignment horizontal="center"/>
    </xf>
    <xf borderId="10" fillId="0" fontId="8" numFmtId="2" xfId="0" applyAlignment="1" applyBorder="1" applyFont="1" applyNumberFormat="1">
      <alignment horizontal="left"/>
    </xf>
    <xf borderId="12" fillId="0" fontId="8" numFmtId="2" xfId="0" applyAlignment="1" applyBorder="1" applyFont="1" applyNumberFormat="1">
      <alignment horizontal="center"/>
    </xf>
    <xf borderId="4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/>
    </xf>
    <xf borderId="4" fillId="0" fontId="2" numFmtId="2" xfId="0" applyAlignment="1" applyBorder="1" applyFont="1" applyNumberFormat="1">
      <alignment horizontal="center"/>
    </xf>
    <xf borderId="15" fillId="0" fontId="2" numFmtId="2" xfId="0" applyAlignment="1" applyBorder="1" applyFont="1" applyNumberFormat="1">
      <alignment horizontal="left"/>
    </xf>
    <xf borderId="15" fillId="0" fontId="2" numFmtId="2" xfId="0" applyAlignment="1" applyBorder="1" applyFont="1" applyNumberFormat="1">
      <alignment horizontal="center"/>
    </xf>
    <xf borderId="11" fillId="0" fontId="2" numFmtId="2" xfId="0" applyAlignment="1" applyBorder="1" applyFont="1" applyNumberFormat="1">
      <alignment horizontal="left"/>
    </xf>
    <xf borderId="16" fillId="0" fontId="4" numFmtId="0" xfId="0" applyBorder="1" applyFont="1"/>
    <xf borderId="1" fillId="0" fontId="3" numFmtId="0" xfId="0" applyAlignment="1" applyBorder="1" applyFont="1">
      <alignment horizontal="left" shrinkToFit="0" wrapText="1"/>
    </xf>
    <xf borderId="7" fillId="0" fontId="3" numFmtId="2" xfId="0" applyAlignment="1" applyBorder="1" applyFont="1" applyNumberFormat="1">
      <alignment horizontal="right"/>
    </xf>
    <xf borderId="1" fillId="0" fontId="3" numFmtId="2" xfId="0" applyAlignment="1" applyBorder="1" applyFont="1" applyNumberFormat="1">
      <alignment horizontal="left" shrinkToFit="0" wrapText="1"/>
    </xf>
    <xf borderId="7" fillId="0" fontId="9" numFmtId="2" xfId="0" applyAlignment="1" applyBorder="1" applyFont="1" applyNumberFormat="1">
      <alignment horizontal="right"/>
    </xf>
    <xf borderId="1" fillId="0" fontId="3" numFmtId="0" xfId="0" applyAlignment="1" applyBorder="1" applyFont="1">
      <alignment horizontal="right" shrinkToFit="0" wrapText="1"/>
    </xf>
    <xf borderId="1" fillId="0" fontId="6" numFmtId="0" xfId="0" applyAlignment="1" applyBorder="1" applyFont="1">
      <alignment horizontal="center" shrinkToFit="0" wrapText="1"/>
    </xf>
    <xf borderId="1" fillId="0" fontId="2" numFmtId="1" xfId="0" applyAlignment="1" applyBorder="1" applyFont="1" applyNumberFormat="1">
      <alignment horizontal="center"/>
    </xf>
    <xf borderId="7" fillId="0" fontId="3" numFmtId="1" xfId="0" applyAlignment="1" applyBorder="1" applyFont="1" applyNumberFormat="1">
      <alignment horizontal="center" shrinkToFit="0" wrapText="1"/>
    </xf>
    <xf borderId="7" fillId="0" fontId="3" numFmtId="1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 shrinkToFit="0" wrapText="1"/>
    </xf>
    <xf borderId="11" fillId="0" fontId="2" numFmtId="1" xfId="0" applyAlignment="1" applyBorder="1" applyFont="1" applyNumberFormat="1">
      <alignment horizontal="center"/>
    </xf>
    <xf borderId="11" fillId="0" fontId="2" numFmtId="1" xfId="0" applyAlignment="1" applyBorder="1" applyFont="1" applyNumberFormat="1">
      <alignment horizontal="center" shrinkToFit="0" wrapText="1"/>
    </xf>
    <xf borderId="11" fillId="0" fontId="2" numFmtId="2" xfId="0" applyAlignment="1" applyBorder="1" applyFont="1" applyNumberFormat="1">
      <alignment horizontal="center" shrinkToFit="0" wrapText="1"/>
    </xf>
    <xf borderId="14" fillId="0" fontId="2" numFmtId="1" xfId="0" applyAlignment="1" applyBorder="1" applyFont="1" applyNumberFormat="1">
      <alignment horizontal="center"/>
    </xf>
    <xf borderId="14" fillId="0" fontId="2" numFmtId="1" xfId="0" applyAlignment="1" applyBorder="1" applyFont="1" applyNumberFormat="1">
      <alignment horizontal="center" shrinkToFit="0" wrapText="1"/>
    </xf>
    <xf borderId="4" fillId="0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/>
    </xf>
    <xf borderId="4" fillId="0" fontId="8" numFmtId="2" xfId="0" applyAlignment="1" applyBorder="1" applyFont="1" applyNumberFormat="1">
      <alignment horizontal="center"/>
    </xf>
    <xf borderId="17" fillId="0" fontId="8" numFmtId="2" xfId="0" applyAlignment="1" applyBorder="1" applyFont="1" applyNumberFormat="1">
      <alignment horizontal="center"/>
    </xf>
    <xf borderId="15" fillId="0" fontId="8" numFmtId="0" xfId="0" applyAlignment="1" applyBorder="1" applyFont="1">
      <alignment horizontal="left"/>
    </xf>
    <xf borderId="15" fillId="0" fontId="8" numFmtId="0" xfId="0" applyAlignment="1" applyBorder="1" applyFont="1">
      <alignment horizontal="center"/>
    </xf>
    <xf borderId="15" fillId="0" fontId="8" numFmtId="2" xfId="0" applyAlignment="1" applyBorder="1" applyFont="1" applyNumberFormat="1">
      <alignment horizontal="center"/>
    </xf>
    <xf borderId="18" fillId="0" fontId="4" numFmtId="0" xfId="0" applyBorder="1" applyFont="1"/>
    <xf borderId="11" fillId="0" fontId="8" numFmtId="0" xfId="0" applyAlignment="1" applyBorder="1" applyFont="1">
      <alignment horizontal="left"/>
    </xf>
    <xf borderId="19" fillId="0" fontId="4" numFmtId="0" xfId="0" applyBorder="1" applyFont="1"/>
    <xf borderId="0" fillId="0" fontId="1" numFmtId="1" xfId="0" applyFont="1" applyNumberFormat="1"/>
    <xf borderId="11" fillId="0" fontId="2" numFmtId="0" xfId="0" applyAlignment="1" applyBorder="1" applyFont="1">
      <alignment horizontal="left" shrinkToFit="0" wrapText="1"/>
    </xf>
    <xf borderId="11" fillId="0" fontId="2" numFmtId="0" xfId="0" applyAlignment="1" applyBorder="1" applyFont="1">
      <alignment horizontal="center" shrinkToFit="0" wrapText="1"/>
    </xf>
    <xf borderId="20" fillId="0" fontId="6" numFmtId="0" xfId="0" applyAlignment="1" applyBorder="1" applyFont="1">
      <alignment horizontal="center" shrinkToFit="0" wrapText="1"/>
    </xf>
    <xf borderId="10" fillId="0" fontId="4" numFmtId="0" xfId="0" applyBorder="1" applyFont="1"/>
    <xf borderId="21" fillId="0" fontId="4" numFmtId="0" xfId="0" applyBorder="1" applyFont="1"/>
    <xf borderId="22" fillId="0" fontId="10" numFmtId="0" xfId="0" applyAlignment="1" applyBorder="1" applyFont="1">
      <alignment horizontal="center" shrinkToFit="0" vertical="center" wrapText="1"/>
    </xf>
    <xf borderId="22" fillId="0" fontId="10" numFmtId="2" xfId="0" applyAlignment="1" applyBorder="1" applyFont="1" applyNumberFormat="1">
      <alignment horizontal="center" shrinkToFit="0" vertical="center" wrapText="1"/>
    </xf>
    <xf borderId="22" fillId="0" fontId="8" numFmtId="1" xfId="0" applyAlignment="1" applyBorder="1" applyFont="1" applyNumberFormat="1">
      <alignment horizontal="center"/>
    </xf>
    <xf borderId="22" fillId="0" fontId="11" numFmtId="1" xfId="0" applyAlignment="1" applyBorder="1" applyFont="1" applyNumberFormat="1">
      <alignment horizontal="center" shrinkToFit="0" wrapText="1"/>
    </xf>
    <xf borderId="22" fillId="0" fontId="11" numFmtId="1" xfId="0" applyAlignment="1" applyBorder="1" applyFont="1" applyNumberFormat="1">
      <alignment horizontal="center"/>
    </xf>
    <xf borderId="22" fillId="0" fontId="11" numFmtId="2" xfId="0" applyAlignment="1" applyBorder="1" applyFont="1" applyNumberFormat="1">
      <alignment horizontal="center"/>
    </xf>
    <xf borderId="22" fillId="0" fontId="11" numFmtId="2" xfId="0" applyAlignment="1" applyBorder="1" applyFont="1" applyNumberFormat="1">
      <alignment horizontal="center" shrinkToFit="0" wrapText="1"/>
    </xf>
    <xf borderId="22" fillId="0" fontId="8" numFmtId="0" xfId="0" applyBorder="1" applyFont="1"/>
    <xf borderId="22" fillId="0" fontId="8" numFmtId="0" xfId="0" applyAlignment="1" applyBorder="1" applyFont="1">
      <alignment shrinkToFit="0" wrapText="1"/>
    </xf>
    <xf borderId="23" fillId="0" fontId="8" numFmtId="0" xfId="0" applyAlignment="1" applyBorder="1" applyFont="1">
      <alignment horizontal="center"/>
    </xf>
    <xf borderId="23" fillId="0" fontId="8" numFmtId="2" xfId="0" applyAlignment="1" applyBorder="1" applyFont="1" applyNumberFormat="1">
      <alignment horizontal="center"/>
    </xf>
    <xf borderId="23" fillId="0" fontId="2" numFmtId="2" xfId="0" applyAlignment="1" applyBorder="1" applyFont="1" applyNumberFormat="1">
      <alignment horizontal="center"/>
    </xf>
    <xf borderId="22" fillId="0" fontId="8" numFmtId="2" xfId="0" applyAlignment="1" applyBorder="1" applyFont="1" applyNumberFormat="1">
      <alignment horizontal="left" shrinkToFit="0" wrapText="1"/>
    </xf>
    <xf borderId="22" fillId="0" fontId="2" numFmtId="2" xfId="0" applyAlignment="1" applyBorder="1" applyFont="1" applyNumberFormat="1">
      <alignment horizontal="center"/>
    </xf>
    <xf borderId="22" fillId="0" fontId="8" numFmtId="2" xfId="0" applyAlignment="1" applyBorder="1" applyFont="1" applyNumberFormat="1">
      <alignment horizontal="center"/>
    </xf>
    <xf borderId="24" fillId="0" fontId="4" numFmtId="0" xfId="0" applyBorder="1" applyFont="1"/>
    <xf borderId="25" fillId="0" fontId="4" numFmtId="0" xfId="0" applyBorder="1" applyFont="1"/>
    <xf borderId="22" fillId="0" fontId="8" numFmtId="2" xfId="0" applyAlignment="1" applyBorder="1" applyFont="1" applyNumberFormat="1">
      <alignment shrinkToFit="0" wrapText="1"/>
    </xf>
    <xf borderId="22" fillId="0" fontId="8" numFmtId="0" xfId="0" applyAlignment="1" applyBorder="1" applyFont="1">
      <alignment horizontal="center"/>
    </xf>
    <xf borderId="0" fillId="0" fontId="3" numFmtId="0" xfId="0" applyFont="1"/>
    <xf borderId="0" fillId="0" fontId="3" numFmtId="2" xfId="0" applyFont="1" applyNumberFormat="1"/>
    <xf borderId="0" fillId="0" fontId="9" numFmtId="2" xfId="0" applyAlignment="1" applyFont="1" applyNumberFormat="1">
      <alignment horizontal="right"/>
    </xf>
    <xf borderId="0" fillId="0" fontId="12" numFmtId="0" xfId="0" applyFont="1"/>
    <xf borderId="22" fillId="0" fontId="11" numFmtId="0" xfId="0" applyBorder="1" applyFont="1"/>
    <xf borderId="20" fillId="0" fontId="11" numFmtId="0" xfId="0" applyAlignment="1" applyBorder="1" applyFont="1">
      <alignment shrinkToFit="0" wrapText="1"/>
    </xf>
    <xf borderId="22" fillId="0" fontId="11" numFmtId="2" xfId="0" applyAlignment="1" applyBorder="1" applyFont="1" applyNumberFormat="1">
      <alignment horizontal="center" shrinkToFit="0" vertical="center" wrapText="1"/>
    </xf>
    <xf borderId="20" fillId="0" fontId="11" numFmtId="0" xfId="0" applyAlignment="1" applyBorder="1" applyFont="1">
      <alignment horizontal="left" shrinkToFit="0" wrapText="1"/>
    </xf>
    <xf borderId="20" fillId="0" fontId="8" numFmtId="0" xfId="0" applyBorder="1" applyFont="1"/>
    <xf borderId="22" fillId="0" fontId="11" numFmtId="0" xfId="0" applyAlignment="1" applyBorder="1" applyFont="1">
      <alignment shrinkToFit="0" wrapText="1"/>
    </xf>
    <xf borderId="22" fillId="0" fontId="11" numFmtId="0" xfId="0" applyAlignment="1" applyBorder="1" applyFont="1">
      <alignment horizontal="left" shrinkToFit="0" wrapText="1"/>
    </xf>
    <xf borderId="20" fillId="0" fontId="8" numFmtId="0" xfId="0" applyAlignment="1" applyBorder="1" applyFont="1">
      <alignment horizontal="left" shrinkToFit="0" wrapText="1"/>
    </xf>
    <xf borderId="22" fillId="0" fontId="8" numFmtId="2" xfId="0" applyAlignment="1" applyBorder="1" applyFont="1" applyNumberFormat="1">
      <alignment horizontal="center" shrinkToFit="0" wrapText="1"/>
    </xf>
    <xf borderId="22" fillId="0" fontId="11" numFmtId="0" xfId="0" applyAlignment="1" applyBorder="1" applyFont="1">
      <alignment horizontal="center" shrinkToFit="0" wrapText="1"/>
    </xf>
    <xf borderId="20" fillId="0" fontId="8" numFmtId="0" xfId="0" applyAlignment="1" applyBorder="1" applyFont="1">
      <alignment horizontal="center" shrinkToFit="0" wrapText="1"/>
    </xf>
    <xf borderId="20" fillId="0" fontId="8" numFmtId="0" xfId="0" applyAlignment="1" applyBorder="1" applyFont="1">
      <alignment shrinkToFit="0" wrapText="1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090000"/>
        </a:solidFill>
        <a:ln cap="flat" cmpd="sng" w="9525" algn="ctr">
          <a:solidFill>
            <a:srgbClr val="400000"/>
          </a:solidFill>
          <a:prstDash val="solid"/>
          <a:round/>
          <a:headEnd len="med" w="med" type="none"/>
          <a:tailEnd len="med" w="med" type="none"/>
        </a:ln>
        <a:effectLst/>
        <a:extLst>
          <a:ext uri="{AF507438-7753-43E0-B8FC-AC1667EBCBE1}"/>
        </a:extLst>
      </a:spPr>
      <a:bodyPr bIns="0" lIns="18288" rIns="0" upright="1" wrap="square" tIns="0" vertOverflow="clip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090000"/>
        </a:solidFill>
        <a:ln cap="flat" cmpd="sng" w="9525" algn="ctr">
          <a:solidFill>
            <a:srgbClr val="400000"/>
          </a:solidFill>
          <a:prstDash val="solid"/>
          <a:round/>
          <a:headEnd len="med" w="med" type="none"/>
          <a:tailEnd len="med" w="med" type="none"/>
        </a:ln>
        <a:effectLst/>
        <a:extLst>
          <a:ext uri="{AF507438-7753-43E0-B8FC-AC1667EBCBE1}"/>
        </a:extLst>
      </a:spPr>
      <a:bodyPr bIns="0" lIns="18288" rIns="0" upright="1" wrap="square" tIns="0" vertOverflow="clip"/>
      <a:lstStyle/>
    </a:lnDef>
  </a:objectDefaults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.63"/>
    <col customWidth="1" min="3" max="3" width="21.88"/>
    <col customWidth="1" min="4" max="4" width="4.75"/>
    <col customWidth="1" min="5" max="5" width="6.0"/>
    <col customWidth="1" min="6" max="6" width="8.38"/>
    <col customWidth="1" min="7" max="7" width="10.63"/>
    <col customWidth="1" min="8" max="8" width="29.5"/>
    <col customWidth="1" min="9" max="9" width="4.88"/>
    <col customWidth="1" min="10" max="10" width="8.25"/>
    <col customWidth="1" min="11" max="11" width="7.88"/>
    <col customWidth="1" min="12" max="12" width="11.13"/>
    <col customWidth="1" min="13" max="13" width="8.25"/>
    <col customWidth="1" min="14" max="14" width="8.0"/>
  </cols>
  <sheetData>
    <row r="1" ht="12.75" customHeigh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1"/>
    </row>
    <row r="2" ht="12.75" customHeight="1">
      <c r="A2" s="1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1"/>
    </row>
    <row r="3" ht="22.5" customHeight="1">
      <c r="A3" s="1"/>
      <c r="B3" s="3"/>
      <c r="C3" s="3"/>
      <c r="D3" s="4"/>
      <c r="E3" s="5"/>
      <c r="F3" s="5"/>
      <c r="G3" s="5"/>
      <c r="H3" s="5"/>
      <c r="I3" s="5"/>
      <c r="J3" s="5"/>
      <c r="K3" s="5"/>
      <c r="L3" s="5"/>
      <c r="M3" s="1"/>
    </row>
    <row r="4" ht="22.5" customHeight="1">
      <c r="A4" s="1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  <c r="M4" s="1"/>
    </row>
    <row r="5" ht="22.5" customHeight="1">
      <c r="A5" s="1"/>
      <c r="B5" s="3"/>
      <c r="C5" s="9"/>
      <c r="D5" s="9"/>
      <c r="E5" s="10"/>
      <c r="F5" s="10"/>
      <c r="G5" s="10"/>
      <c r="H5" s="10"/>
      <c r="I5" s="5"/>
      <c r="J5" s="5"/>
      <c r="K5" s="5"/>
      <c r="L5" s="5"/>
      <c r="M5" s="1"/>
    </row>
    <row r="6" ht="12.75" customHeight="1">
      <c r="A6" s="1"/>
      <c r="B6" s="3"/>
      <c r="C6" s="9"/>
      <c r="D6" s="9"/>
      <c r="E6" s="10"/>
      <c r="F6" s="10"/>
      <c r="G6" s="10"/>
      <c r="H6" s="10"/>
      <c r="I6" s="5"/>
      <c r="J6" s="5"/>
      <c r="K6" s="5"/>
      <c r="L6" s="5"/>
      <c r="M6" s="1"/>
    </row>
    <row r="7" ht="12.75" customHeight="1">
      <c r="A7" s="1"/>
      <c r="B7" s="3"/>
      <c r="C7" s="11" t="s">
        <v>1</v>
      </c>
      <c r="H7" s="12"/>
      <c r="I7" s="12"/>
      <c r="J7" s="12"/>
      <c r="K7" s="12"/>
      <c r="L7" s="13"/>
      <c r="M7" s="1"/>
    </row>
    <row r="8" ht="12.75" customHeight="1">
      <c r="A8" s="1"/>
      <c r="B8" s="3"/>
      <c r="C8" s="11" t="s">
        <v>2</v>
      </c>
      <c r="H8" s="12"/>
      <c r="I8" s="12"/>
      <c r="J8" s="12"/>
      <c r="K8" s="12"/>
      <c r="L8" s="12"/>
      <c r="M8" s="1"/>
    </row>
    <row r="9" ht="12.75" customHeight="1">
      <c r="A9" s="1"/>
      <c r="B9" s="3"/>
      <c r="C9" s="11" t="s">
        <v>3</v>
      </c>
      <c r="H9" s="12"/>
      <c r="I9" s="12"/>
      <c r="J9" s="12"/>
      <c r="K9" s="12"/>
      <c r="L9" s="12"/>
      <c r="M9" s="1"/>
    </row>
    <row r="10" ht="12.75" customHeight="1">
      <c r="A10" s="1"/>
      <c r="B10" s="3"/>
      <c r="C10" s="11" t="s">
        <v>4</v>
      </c>
      <c r="H10" s="12"/>
      <c r="I10" s="12"/>
      <c r="J10" s="12"/>
      <c r="K10" s="12"/>
      <c r="L10" s="12"/>
      <c r="M10" s="1"/>
    </row>
    <row r="11" ht="12.75" customHeight="1">
      <c r="A11" s="1"/>
      <c r="B11" s="3"/>
      <c r="C11" s="14"/>
      <c r="D11" s="15"/>
      <c r="E11" s="12"/>
      <c r="F11" s="12"/>
      <c r="G11" s="12"/>
      <c r="H11" s="12"/>
      <c r="I11" s="12"/>
      <c r="J11" s="12"/>
      <c r="K11" s="12"/>
      <c r="L11" s="12"/>
      <c r="M11" s="1"/>
    </row>
    <row r="12" ht="12.75" customHeight="1">
      <c r="A12" s="1"/>
      <c r="B12" s="3"/>
      <c r="C12" s="16" t="s">
        <v>5</v>
      </c>
      <c r="M12" s="1"/>
    </row>
    <row r="13" ht="16.5" customHeight="1">
      <c r="A13" s="1"/>
      <c r="B13" s="3"/>
      <c r="C13" s="17"/>
      <c r="D13" s="15"/>
      <c r="E13" s="12"/>
      <c r="F13" s="12"/>
      <c r="G13" s="12"/>
      <c r="H13" s="12"/>
      <c r="I13" s="12"/>
      <c r="J13" s="12"/>
      <c r="K13" s="12"/>
      <c r="L13" s="12"/>
      <c r="M13" s="1"/>
    </row>
    <row r="14" ht="12.75" customHeight="1">
      <c r="A14" s="1"/>
      <c r="B14" s="18" t="s">
        <v>6</v>
      </c>
      <c r="M14" s="1"/>
    </row>
    <row r="15" ht="12.75" customHeight="1">
      <c r="A15" s="1"/>
      <c r="B15" s="19" t="s">
        <v>7</v>
      </c>
      <c r="C15" s="20" t="s">
        <v>8</v>
      </c>
      <c r="D15" s="20" t="s">
        <v>9</v>
      </c>
      <c r="E15" s="21" t="s">
        <v>10</v>
      </c>
      <c r="F15" s="22" t="s">
        <v>11</v>
      </c>
      <c r="G15" s="21" t="s">
        <v>12</v>
      </c>
      <c r="H15" s="23" t="s">
        <v>13</v>
      </c>
      <c r="I15" s="21" t="s">
        <v>9</v>
      </c>
      <c r="J15" s="21" t="s">
        <v>10</v>
      </c>
      <c r="K15" s="22" t="s">
        <v>14</v>
      </c>
      <c r="L15" s="21" t="s">
        <v>15</v>
      </c>
      <c r="M15" s="1"/>
    </row>
    <row r="16" ht="12.75" customHeight="1">
      <c r="A16" s="1"/>
      <c r="B16" s="24"/>
      <c r="C16" s="25">
        <v>2.0</v>
      </c>
      <c r="D16" s="25">
        <v>3.0</v>
      </c>
      <c r="E16" s="26">
        <v>4.0</v>
      </c>
      <c r="F16" s="27">
        <v>5.0</v>
      </c>
      <c r="G16" s="26">
        <v>6.0</v>
      </c>
      <c r="H16" s="28">
        <v>7.0</v>
      </c>
      <c r="I16" s="26">
        <v>8.0</v>
      </c>
      <c r="J16" s="26">
        <v>9.0</v>
      </c>
      <c r="K16" s="27">
        <v>10.0</v>
      </c>
      <c r="L16" s="26">
        <v>11.0</v>
      </c>
      <c r="M16" s="1"/>
    </row>
    <row r="17" ht="16.5" customHeight="1">
      <c r="A17" s="1"/>
      <c r="B17" s="29">
        <v>2.0</v>
      </c>
      <c r="C17" s="30" t="s">
        <v>16</v>
      </c>
      <c r="D17" s="31" t="s">
        <v>17</v>
      </c>
      <c r="E17" s="32">
        <v>45.8</v>
      </c>
      <c r="F17" s="32"/>
      <c r="G17" s="32" t="str">
        <f>E17*F17</f>
        <v>0.00</v>
      </c>
      <c r="H17" s="33" t="s">
        <v>18</v>
      </c>
      <c r="I17" s="34" t="s">
        <v>19</v>
      </c>
      <c r="J17" s="34">
        <v>1.0</v>
      </c>
      <c r="K17" s="35"/>
      <c r="L17" s="34"/>
      <c r="M17" s="1"/>
    </row>
    <row r="18" ht="26.25" customHeight="1">
      <c r="A18" s="1"/>
      <c r="B18" s="29">
        <v>3.0</v>
      </c>
      <c r="C18" s="36" t="s">
        <v>20</v>
      </c>
      <c r="D18" s="37"/>
      <c r="E18" s="37"/>
      <c r="F18" s="37"/>
      <c r="G18" s="37"/>
      <c r="H18" s="33" t="s">
        <v>21</v>
      </c>
      <c r="I18" s="34" t="s">
        <v>22</v>
      </c>
      <c r="J18" s="34">
        <v>2.5</v>
      </c>
      <c r="K18" s="35"/>
      <c r="L18" s="34"/>
      <c r="M18" s="1"/>
      <c r="N18" s="38"/>
    </row>
    <row r="19" ht="25.5" customHeight="1">
      <c r="A19" s="1"/>
      <c r="B19" s="29">
        <v>7.0</v>
      </c>
      <c r="C19" s="39" t="s">
        <v>23</v>
      </c>
      <c r="D19" s="37"/>
      <c r="E19" s="37"/>
      <c r="F19" s="37"/>
      <c r="G19" s="37"/>
      <c r="H19" s="33" t="s">
        <v>24</v>
      </c>
      <c r="I19" s="34" t="s">
        <v>22</v>
      </c>
      <c r="J19" s="34">
        <v>1.5</v>
      </c>
      <c r="K19" s="35"/>
      <c r="L19" s="34"/>
      <c r="M19" s="1"/>
    </row>
    <row r="20" ht="12.75" customHeight="1">
      <c r="A20" s="1"/>
      <c r="B20" s="29">
        <v>8.0</v>
      </c>
      <c r="C20" s="40" t="s">
        <v>25</v>
      </c>
      <c r="D20" s="37"/>
      <c r="E20" s="37"/>
      <c r="F20" s="37"/>
      <c r="G20" s="37"/>
      <c r="H20" s="33" t="s">
        <v>26</v>
      </c>
      <c r="I20" s="34" t="s">
        <v>27</v>
      </c>
      <c r="J20" s="34" t="str">
        <f>E18*6*0.92*1.2</f>
        <v>0.00</v>
      </c>
      <c r="K20" s="35"/>
      <c r="L20" s="34"/>
      <c r="M20" s="1"/>
    </row>
    <row r="21" ht="14.25" customHeight="1">
      <c r="A21" s="1"/>
      <c r="B21" s="29">
        <v>9.0</v>
      </c>
      <c r="C21" s="37"/>
      <c r="D21" s="37"/>
      <c r="E21" s="37"/>
      <c r="F21" s="37"/>
      <c r="G21" s="37"/>
      <c r="H21" s="33" t="s">
        <v>28</v>
      </c>
      <c r="I21" s="34" t="s">
        <v>27</v>
      </c>
      <c r="J21" s="34" t="str">
        <f>J20/2</f>
        <v>0.00</v>
      </c>
      <c r="K21" s="35"/>
      <c r="L21" s="34"/>
      <c r="M21" s="1"/>
    </row>
    <row r="22" ht="23.25" customHeight="1">
      <c r="A22" s="1"/>
      <c r="B22" s="29">
        <v>10.0</v>
      </c>
      <c r="C22" s="41"/>
      <c r="D22" s="37"/>
      <c r="E22" s="37"/>
      <c r="F22" s="37"/>
      <c r="G22" s="37"/>
      <c r="H22" s="33" t="s">
        <v>29</v>
      </c>
      <c r="I22" s="34" t="s">
        <v>27</v>
      </c>
      <c r="J22" s="34">
        <v>10.0</v>
      </c>
      <c r="K22" s="35"/>
      <c r="L22" s="34"/>
      <c r="M22" s="1"/>
    </row>
    <row r="23" ht="51.0" customHeight="1">
      <c r="A23" s="1"/>
      <c r="B23" s="29">
        <v>11.0</v>
      </c>
      <c r="C23" s="42" t="s">
        <v>30</v>
      </c>
      <c r="D23" s="41"/>
      <c r="E23" s="41"/>
      <c r="F23" s="41"/>
      <c r="G23" s="41"/>
      <c r="H23" s="33" t="s">
        <v>21</v>
      </c>
      <c r="I23" s="34" t="s">
        <v>22</v>
      </c>
      <c r="J23" s="34" t="str">
        <f>E23*0.8*0.3</f>
        <v>0.00</v>
      </c>
      <c r="K23" s="35"/>
      <c r="L23" s="34"/>
      <c r="M23" s="1"/>
    </row>
    <row r="24" ht="51.0" customHeight="1">
      <c r="A24" s="1"/>
      <c r="B24" s="29"/>
      <c r="C24" s="40"/>
      <c r="D24" s="31"/>
      <c r="E24" s="32"/>
      <c r="F24" s="32"/>
      <c r="G24" s="43"/>
      <c r="H24" s="33"/>
      <c r="I24" s="34"/>
      <c r="J24" s="34"/>
      <c r="K24" s="35"/>
      <c r="L24" s="34"/>
      <c r="M24" s="1"/>
    </row>
    <row r="25" ht="13.5" customHeight="1">
      <c r="A25" s="1"/>
      <c r="B25" s="29">
        <v>15.0</v>
      </c>
      <c r="C25" s="39" t="s">
        <v>31</v>
      </c>
      <c r="D25" s="44" t="s">
        <v>32</v>
      </c>
      <c r="E25" s="45">
        <v>19.0</v>
      </c>
      <c r="F25" s="45"/>
      <c r="G25" s="34" t="str">
        <f t="shared" ref="G25:G26" si="1">E25*F25</f>
        <v>0.00</v>
      </c>
      <c r="H25" s="33" t="s">
        <v>33</v>
      </c>
      <c r="I25" s="34" t="s">
        <v>34</v>
      </c>
      <c r="J25" s="34">
        <v>19.0</v>
      </c>
      <c r="K25" s="35"/>
      <c r="L25" s="34"/>
      <c r="M25" s="1"/>
      <c r="N25" s="38"/>
    </row>
    <row r="26" ht="25.5" customHeight="1">
      <c r="A26" s="1"/>
      <c r="B26" s="29">
        <v>16.0</v>
      </c>
      <c r="C26" s="39" t="s">
        <v>23</v>
      </c>
      <c r="D26" s="44" t="s">
        <v>17</v>
      </c>
      <c r="E26" s="45">
        <v>46.0</v>
      </c>
      <c r="F26" s="45"/>
      <c r="G26" s="45" t="str">
        <f t="shared" si="1"/>
        <v>0.00</v>
      </c>
      <c r="H26" s="33" t="s">
        <v>35</v>
      </c>
      <c r="I26" s="34" t="s">
        <v>19</v>
      </c>
      <c r="J26" s="34">
        <v>1.0</v>
      </c>
      <c r="K26" s="35"/>
      <c r="L26" s="34"/>
      <c r="M26" s="1"/>
    </row>
    <row r="27" ht="12.75" customHeight="1">
      <c r="A27" s="1"/>
      <c r="B27" s="29">
        <v>17.0</v>
      </c>
      <c r="C27" s="40" t="s">
        <v>25</v>
      </c>
      <c r="D27" s="37"/>
      <c r="E27" s="37"/>
      <c r="F27" s="37"/>
      <c r="G27" s="37"/>
      <c r="H27" s="33" t="s">
        <v>26</v>
      </c>
      <c r="I27" s="34" t="s">
        <v>27</v>
      </c>
      <c r="J27" s="34" t="str">
        <f t="shared" ref="J27:J29" si="2">J20</f>
        <v>0.00</v>
      </c>
      <c r="K27" s="35"/>
      <c r="L27" s="34"/>
      <c r="M27" s="1"/>
    </row>
    <row r="28" ht="14.25" customHeight="1">
      <c r="A28" s="1"/>
      <c r="B28" s="29">
        <v>18.0</v>
      </c>
      <c r="C28" s="37"/>
      <c r="D28" s="37"/>
      <c r="E28" s="37"/>
      <c r="F28" s="37"/>
      <c r="G28" s="37"/>
      <c r="H28" s="33" t="s">
        <v>28</v>
      </c>
      <c r="I28" s="34" t="s">
        <v>27</v>
      </c>
      <c r="J28" s="34" t="str">
        <f t="shared" si="2"/>
        <v>0.00</v>
      </c>
      <c r="K28" s="35"/>
      <c r="L28" s="34"/>
      <c r="M28" s="1"/>
    </row>
    <row r="29" ht="14.25" customHeight="1">
      <c r="A29" s="1"/>
      <c r="B29" s="29">
        <v>19.0</v>
      </c>
      <c r="C29" s="41"/>
      <c r="D29" s="37"/>
      <c r="E29" s="37"/>
      <c r="F29" s="37"/>
      <c r="G29" s="37"/>
      <c r="H29" s="33" t="s">
        <v>29</v>
      </c>
      <c r="I29" s="34" t="s">
        <v>27</v>
      </c>
      <c r="J29" s="34" t="str">
        <f t="shared" si="2"/>
        <v>10.00</v>
      </c>
      <c r="K29" s="35"/>
      <c r="L29" s="34"/>
      <c r="M29" s="1"/>
    </row>
    <row r="30" ht="24.0" customHeight="1">
      <c r="A30" s="1"/>
      <c r="B30" s="29">
        <v>20.0</v>
      </c>
      <c r="C30" s="42" t="s">
        <v>36</v>
      </c>
      <c r="D30" s="37"/>
      <c r="E30" s="37"/>
      <c r="F30" s="37"/>
      <c r="G30" s="41"/>
      <c r="H30" s="33" t="s">
        <v>21</v>
      </c>
      <c r="I30" s="34" t="s">
        <v>22</v>
      </c>
      <c r="J30" s="34" t="str">
        <f>E30*0.3*0.2</f>
        <v>0.00</v>
      </c>
      <c r="K30" s="35"/>
      <c r="L30" s="34"/>
      <c r="M30" s="1"/>
    </row>
    <row r="31" ht="12.75" customHeight="1">
      <c r="A31" s="1"/>
      <c r="B31" s="29">
        <v>27.0</v>
      </c>
      <c r="C31" s="39" t="s">
        <v>37</v>
      </c>
      <c r="D31" s="44" t="s">
        <v>17</v>
      </c>
      <c r="E31" s="45">
        <v>23.0</v>
      </c>
      <c r="F31" s="45"/>
      <c r="G31" s="45" t="str">
        <f>E31*F31</f>
        <v>0.00</v>
      </c>
      <c r="H31" s="33" t="s">
        <v>38</v>
      </c>
      <c r="I31" s="34" t="s">
        <v>22</v>
      </c>
      <c r="J31" s="34" t="str">
        <f>E31*0.05*0.05</f>
        <v>0.06</v>
      </c>
      <c r="K31" s="35"/>
      <c r="L31" s="34"/>
      <c r="M31" s="1"/>
    </row>
    <row r="32" ht="12.75" customHeight="1">
      <c r="A32" s="1"/>
      <c r="B32" s="29">
        <v>28.0</v>
      </c>
      <c r="C32" s="40" t="s">
        <v>39</v>
      </c>
      <c r="D32" s="37"/>
      <c r="E32" s="37"/>
      <c r="F32" s="37"/>
      <c r="G32" s="37"/>
      <c r="H32" s="33" t="s">
        <v>26</v>
      </c>
      <c r="I32" s="34" t="s">
        <v>27</v>
      </c>
      <c r="J32" s="34">
        <v>150.0</v>
      </c>
      <c r="K32" s="35"/>
      <c r="L32" s="34"/>
      <c r="M32" s="1"/>
    </row>
    <row r="33" ht="12.75" customHeight="1">
      <c r="A33" s="1"/>
      <c r="B33" s="29">
        <v>29.0</v>
      </c>
      <c r="C33" s="37"/>
      <c r="D33" s="37"/>
      <c r="E33" s="37"/>
      <c r="F33" s="37"/>
      <c r="G33" s="37"/>
      <c r="H33" s="33" t="s">
        <v>28</v>
      </c>
      <c r="I33" s="34" t="s">
        <v>27</v>
      </c>
      <c r="J33" s="34" t="str">
        <f>J32/2</f>
        <v>75.00</v>
      </c>
      <c r="K33" s="35"/>
      <c r="L33" s="34"/>
      <c r="M33" s="1"/>
    </row>
    <row r="34" ht="12.75" customHeight="1">
      <c r="A34" s="1"/>
      <c r="B34" s="29">
        <v>30.0</v>
      </c>
      <c r="C34" s="41"/>
      <c r="D34" s="37"/>
      <c r="E34" s="37"/>
      <c r="F34" s="37"/>
      <c r="G34" s="37"/>
      <c r="H34" s="33" t="s">
        <v>29</v>
      </c>
      <c r="I34" s="34" t="s">
        <v>27</v>
      </c>
      <c r="J34" s="34">
        <v>10.0</v>
      </c>
      <c r="K34" s="35"/>
      <c r="L34" s="34"/>
      <c r="M34" s="1"/>
    </row>
    <row r="35" ht="12.75" customHeight="1">
      <c r="A35" s="1"/>
      <c r="B35" s="29">
        <v>31.0</v>
      </c>
      <c r="C35" s="42" t="s">
        <v>40</v>
      </c>
      <c r="D35" s="37"/>
      <c r="E35" s="37"/>
      <c r="F35" s="37"/>
      <c r="G35" s="41"/>
      <c r="H35" s="33" t="s">
        <v>21</v>
      </c>
      <c r="I35" s="34" t="s">
        <v>22</v>
      </c>
      <c r="J35" s="34">
        <v>4.0</v>
      </c>
      <c r="K35" s="35"/>
      <c r="L35" s="34"/>
      <c r="M35" s="1"/>
    </row>
    <row r="36" ht="12.75" customHeight="1">
      <c r="A36" s="1"/>
      <c r="B36" s="29">
        <v>33.0</v>
      </c>
      <c r="C36" s="46" t="s">
        <v>41</v>
      </c>
      <c r="D36" s="47" t="s">
        <v>22</v>
      </c>
      <c r="E36" s="47" t="str">
        <f>J40</f>
        <v>0.8</v>
      </c>
      <c r="F36" s="48"/>
      <c r="G36" s="48" t="str">
        <f>E36*F36</f>
        <v>0.00</v>
      </c>
      <c r="H36" s="49" t="s">
        <v>42</v>
      </c>
      <c r="I36" s="47" t="s">
        <v>27</v>
      </c>
      <c r="J36" s="50">
        <v>202.0</v>
      </c>
      <c r="K36" s="51"/>
      <c r="L36" s="52"/>
      <c r="M36" s="1"/>
    </row>
    <row r="37" ht="12.75" customHeight="1">
      <c r="A37" s="1"/>
      <c r="B37" s="29">
        <v>34.0</v>
      </c>
      <c r="C37" s="37"/>
      <c r="D37" s="37"/>
      <c r="E37" s="37"/>
      <c r="F37" s="37"/>
      <c r="G37" s="37"/>
      <c r="H37" s="49" t="s">
        <v>28</v>
      </c>
      <c r="I37" s="47" t="s">
        <v>27</v>
      </c>
      <c r="J37" s="50" t="str">
        <f>J36/2</f>
        <v>101</v>
      </c>
      <c r="K37" s="51"/>
      <c r="L37" s="52"/>
      <c r="M37" s="1"/>
    </row>
    <row r="38" ht="12.75" customHeight="1">
      <c r="A38" s="1"/>
      <c r="B38" s="29">
        <v>35.0</v>
      </c>
      <c r="C38" s="37"/>
      <c r="D38" s="37"/>
      <c r="E38" s="37"/>
      <c r="F38" s="37"/>
      <c r="G38" s="37"/>
      <c r="H38" s="49" t="s">
        <v>29</v>
      </c>
      <c r="I38" s="47" t="s">
        <v>27</v>
      </c>
      <c r="J38" s="50">
        <v>10.0</v>
      </c>
      <c r="K38" s="51"/>
      <c r="L38" s="52"/>
      <c r="M38" s="1"/>
    </row>
    <row r="39" ht="12.75" customHeight="1">
      <c r="A39" s="1"/>
      <c r="B39" s="29">
        <v>36.0</v>
      </c>
      <c r="C39" s="46" t="s">
        <v>43</v>
      </c>
      <c r="D39" s="37"/>
      <c r="E39" s="37"/>
      <c r="F39" s="37"/>
      <c r="G39" s="37"/>
      <c r="H39" s="49"/>
      <c r="I39" s="47"/>
      <c r="J39" s="50"/>
      <c r="K39" s="51"/>
      <c r="L39" s="52"/>
      <c r="M39" s="1"/>
    </row>
    <row r="40" ht="12.75" customHeight="1">
      <c r="A40" s="1"/>
      <c r="B40" s="29">
        <v>37.0</v>
      </c>
      <c r="C40" s="53" t="s">
        <v>44</v>
      </c>
      <c r="D40" s="37"/>
      <c r="E40" s="37"/>
      <c r="F40" s="37"/>
      <c r="G40" s="41"/>
      <c r="H40" s="54" t="s">
        <v>21</v>
      </c>
      <c r="I40" s="55" t="s">
        <v>22</v>
      </c>
      <c r="J40" s="55">
        <v>0.8</v>
      </c>
      <c r="K40" s="56"/>
      <c r="L40" s="56"/>
      <c r="M40" s="1"/>
    </row>
    <row r="41" ht="12.75" customHeight="1">
      <c r="A41" s="1"/>
      <c r="B41" s="29">
        <v>39.0</v>
      </c>
      <c r="C41" s="46" t="s">
        <v>45</v>
      </c>
      <c r="D41" s="57" t="s">
        <v>32</v>
      </c>
      <c r="E41" s="58" t="str">
        <f>J41</f>
        <v>14.00</v>
      </c>
      <c r="F41" s="58"/>
      <c r="G41" s="45" t="str">
        <f>E41*F41</f>
        <v>0.00</v>
      </c>
      <c r="H41" s="59" t="s">
        <v>46</v>
      </c>
      <c r="I41" s="56" t="s">
        <v>34</v>
      </c>
      <c r="J41" s="56">
        <v>14.0</v>
      </c>
      <c r="K41" s="60"/>
      <c r="L41" s="56"/>
      <c r="M41" s="1"/>
      <c r="N41" s="38"/>
    </row>
    <row r="42" ht="12.75" customHeight="1">
      <c r="A42" s="1"/>
      <c r="B42" s="29">
        <v>41.0</v>
      </c>
      <c r="C42" s="37"/>
      <c r="D42" s="37"/>
      <c r="E42" s="37"/>
      <c r="F42" s="37"/>
      <c r="G42" s="41"/>
      <c r="H42" s="59" t="s">
        <v>35</v>
      </c>
      <c r="I42" s="56" t="s">
        <v>19</v>
      </c>
      <c r="J42" s="56">
        <v>1.0</v>
      </c>
      <c r="K42" s="60"/>
      <c r="L42" s="56"/>
      <c r="M42" s="1"/>
      <c r="N42" s="38"/>
    </row>
    <row r="43" ht="12.75" customHeight="1">
      <c r="A43" s="1"/>
      <c r="B43" s="29">
        <v>42.0</v>
      </c>
      <c r="C43" s="61"/>
      <c r="D43" s="62"/>
      <c r="E43" s="63"/>
      <c r="F43" s="63"/>
      <c r="G43" s="58"/>
      <c r="H43" s="64" t="s">
        <v>47</v>
      </c>
      <c r="I43" s="65" t="s">
        <v>48</v>
      </c>
      <c r="J43" s="65"/>
      <c r="K43" s="65"/>
      <c r="L43" s="65"/>
      <c r="M43" s="1"/>
    </row>
    <row r="44" ht="12.75" customHeight="1">
      <c r="A44" s="1"/>
      <c r="B44" s="29">
        <v>43.0</v>
      </c>
      <c r="C44" s="37"/>
      <c r="D44" s="37"/>
      <c r="E44" s="37"/>
      <c r="F44" s="37"/>
      <c r="G44" s="37"/>
      <c r="H44" s="66" t="s">
        <v>49</v>
      </c>
      <c r="I44" s="34" t="s">
        <v>34</v>
      </c>
      <c r="J44" s="34">
        <v>5.0</v>
      </c>
      <c r="K44" s="34"/>
      <c r="L44" s="65"/>
      <c r="M44" s="1"/>
    </row>
    <row r="45" ht="15.0" customHeight="1">
      <c r="A45" s="1"/>
      <c r="B45" s="29">
        <v>44.0</v>
      </c>
      <c r="C45" s="67"/>
      <c r="D45" s="67"/>
      <c r="E45" s="67"/>
      <c r="F45" s="67"/>
      <c r="G45" s="41"/>
      <c r="H45" s="66" t="s">
        <v>50</v>
      </c>
      <c r="I45" s="34" t="s">
        <v>34</v>
      </c>
      <c r="J45" s="34"/>
      <c r="K45" s="34"/>
      <c r="L45" s="65"/>
      <c r="M45" s="1"/>
    </row>
    <row r="46" ht="15.0" customHeight="1">
      <c r="A46" s="1"/>
      <c r="B46" s="68" t="s">
        <v>51</v>
      </c>
      <c r="C46" s="7"/>
      <c r="D46" s="7"/>
      <c r="E46" s="7"/>
      <c r="F46" s="8"/>
      <c r="G46" s="69" t="str">
        <f>SUM(G17:G45)</f>
        <v>0.00</v>
      </c>
      <c r="H46" s="70" t="s">
        <v>52</v>
      </c>
      <c r="I46" s="7"/>
      <c r="J46" s="7"/>
      <c r="K46" s="8"/>
      <c r="L46" s="71"/>
      <c r="M46" s="1"/>
    </row>
    <row r="47" ht="12.75" customHeight="1">
      <c r="A47" s="1"/>
      <c r="B47" s="72" t="s">
        <v>53</v>
      </c>
      <c r="C47" s="7"/>
      <c r="D47" s="7"/>
      <c r="E47" s="7"/>
      <c r="F47" s="7"/>
      <c r="G47" s="7"/>
      <c r="H47" s="7"/>
      <c r="I47" s="7"/>
      <c r="J47" s="7"/>
      <c r="K47" s="8"/>
      <c r="L47" s="71"/>
      <c r="M47" s="1"/>
    </row>
    <row r="48" ht="30.0" customHeight="1">
      <c r="A48" s="1"/>
      <c r="B48" s="73" t="s">
        <v>54</v>
      </c>
      <c r="C48" s="7"/>
      <c r="D48" s="7"/>
      <c r="E48" s="7"/>
      <c r="F48" s="7"/>
      <c r="G48" s="7"/>
      <c r="H48" s="7"/>
      <c r="I48" s="7"/>
      <c r="J48" s="7"/>
      <c r="K48" s="7"/>
      <c r="L48" s="8"/>
      <c r="M48" s="1"/>
    </row>
    <row r="49" ht="12.75" customHeight="1">
      <c r="A49" s="1"/>
      <c r="B49" s="19" t="s">
        <v>7</v>
      </c>
      <c r="C49" s="20" t="s">
        <v>8</v>
      </c>
      <c r="D49" s="20" t="s">
        <v>9</v>
      </c>
      <c r="E49" s="21" t="s">
        <v>10</v>
      </c>
      <c r="F49" s="22" t="s">
        <v>11</v>
      </c>
      <c r="G49" s="21" t="s">
        <v>12</v>
      </c>
      <c r="H49" s="23" t="s">
        <v>13</v>
      </c>
      <c r="I49" s="21" t="s">
        <v>9</v>
      </c>
      <c r="J49" s="21" t="s">
        <v>10</v>
      </c>
      <c r="K49" s="22" t="s">
        <v>14</v>
      </c>
      <c r="L49" s="21" t="s">
        <v>15</v>
      </c>
      <c r="M49" s="1"/>
    </row>
    <row r="50" ht="12.75" customHeight="1">
      <c r="A50" s="1"/>
      <c r="B50" s="74">
        <v>1.0</v>
      </c>
      <c r="C50" s="75">
        <v>2.0</v>
      </c>
      <c r="D50" s="76">
        <v>3.0</v>
      </c>
      <c r="E50" s="26">
        <v>4.0</v>
      </c>
      <c r="F50" s="27">
        <v>5.0</v>
      </c>
      <c r="G50" s="26">
        <v>6.0</v>
      </c>
      <c r="H50" s="77">
        <v>7.0</v>
      </c>
      <c r="I50" s="26">
        <v>8.0</v>
      </c>
      <c r="J50" s="26">
        <v>9.0</v>
      </c>
      <c r="K50" s="27">
        <v>10.0</v>
      </c>
      <c r="L50" s="26">
        <v>11.0</v>
      </c>
      <c r="M50" s="1"/>
    </row>
    <row r="51" ht="12.75" customHeight="1">
      <c r="A51" s="1"/>
      <c r="B51" s="78">
        <v>1.0</v>
      </c>
      <c r="C51" s="79" t="s">
        <v>55</v>
      </c>
      <c r="D51" s="78" t="s">
        <v>22</v>
      </c>
      <c r="E51" s="34">
        <v>34.14</v>
      </c>
      <c r="F51" s="34"/>
      <c r="G51" s="34" t="str">
        <f t="shared" ref="G51:G52" si="3">E51*F51</f>
        <v>0.00</v>
      </c>
      <c r="H51" s="80" t="s">
        <v>56</v>
      </c>
      <c r="I51" s="34" t="s">
        <v>22</v>
      </c>
      <c r="J51" s="34" t="str">
        <f>E51</f>
        <v>34.14</v>
      </c>
      <c r="K51" s="34"/>
      <c r="L51" s="34"/>
      <c r="M51" s="1"/>
      <c r="N51" s="1"/>
    </row>
    <row r="52" ht="12.75" customHeight="1">
      <c r="A52" s="1"/>
      <c r="B52" s="81" t="str">
        <f>B51+1</f>
        <v>2</v>
      </c>
      <c r="C52" s="82" t="s">
        <v>57</v>
      </c>
      <c r="D52" s="81" t="s">
        <v>58</v>
      </c>
      <c r="E52" s="45">
        <v>46.2</v>
      </c>
      <c r="F52" s="45"/>
      <c r="G52" s="45" t="str">
        <f t="shared" si="3"/>
        <v>0.00</v>
      </c>
      <c r="H52" s="80" t="s">
        <v>59</v>
      </c>
      <c r="I52" s="34" t="s">
        <v>22</v>
      </c>
      <c r="J52" s="34">
        <v>5.0</v>
      </c>
      <c r="K52" s="34"/>
      <c r="L52" s="34"/>
      <c r="M52" s="1"/>
      <c r="N52" s="1"/>
    </row>
    <row r="53" ht="26.25" customHeight="1">
      <c r="A53" s="1"/>
      <c r="B53" s="41"/>
      <c r="C53" s="41"/>
      <c r="D53" s="41"/>
      <c r="E53" s="41"/>
      <c r="F53" s="41"/>
      <c r="G53" s="41"/>
      <c r="H53" s="59"/>
      <c r="I53" s="56"/>
      <c r="J53" s="56"/>
      <c r="K53" s="60"/>
      <c r="L53" s="56"/>
      <c r="M53" s="1"/>
      <c r="N53" s="1"/>
    </row>
    <row r="54" ht="12.75" customHeight="1">
      <c r="A54" s="1"/>
      <c r="B54" s="78" t="str">
        <f t="shared" ref="B54:B68" si="4">B53+1</f>
        <v>1</v>
      </c>
      <c r="C54" s="82"/>
      <c r="D54" s="81"/>
      <c r="E54" s="45"/>
      <c r="F54" s="45"/>
      <c r="G54" s="45"/>
      <c r="H54" s="80" t="s">
        <v>60</v>
      </c>
      <c r="I54" s="34" t="s">
        <v>17</v>
      </c>
      <c r="J54" s="34" t="str">
        <f>E54</f>
        <v/>
      </c>
      <c r="K54" s="34"/>
      <c r="L54" s="34"/>
      <c r="M54" s="1"/>
      <c r="N54" s="1"/>
    </row>
    <row r="55" ht="12.75" customHeight="1">
      <c r="A55" s="1"/>
      <c r="B55" s="78" t="str">
        <f t="shared" si="4"/>
        <v>2</v>
      </c>
      <c r="C55" s="41"/>
      <c r="D55" s="41"/>
      <c r="E55" s="41"/>
      <c r="F55" s="41"/>
      <c r="G55" s="41"/>
      <c r="H55" s="80" t="s">
        <v>61</v>
      </c>
      <c r="I55" s="34" t="s">
        <v>62</v>
      </c>
      <c r="J55" s="34" t="str">
        <f>(J51+J52)*1.5</f>
        <v>58.71</v>
      </c>
      <c r="K55" s="34"/>
      <c r="L55" s="34"/>
      <c r="M55" s="1"/>
      <c r="N55" s="1"/>
    </row>
    <row r="56" ht="12.75" customHeight="1">
      <c r="A56" s="1"/>
      <c r="B56" s="78" t="str">
        <f t="shared" si="4"/>
        <v>3</v>
      </c>
      <c r="C56" s="79" t="s">
        <v>63</v>
      </c>
      <c r="D56" s="78" t="s">
        <v>32</v>
      </c>
      <c r="E56" s="34">
        <v>6.0</v>
      </c>
      <c r="F56" s="34"/>
      <c r="G56" s="34" t="str">
        <f t="shared" ref="G56:G58" si="5">E56*F56</f>
        <v>0.00</v>
      </c>
      <c r="H56" s="80" t="s">
        <v>64</v>
      </c>
      <c r="I56" s="34" t="s">
        <v>32</v>
      </c>
      <c r="J56" s="34" t="str">
        <f>E56</f>
        <v>6.00</v>
      </c>
      <c r="K56" s="34"/>
      <c r="L56" s="34"/>
      <c r="M56" s="1"/>
      <c r="N56" s="38"/>
    </row>
    <row r="57" ht="36.0" customHeight="1">
      <c r="A57" s="1"/>
      <c r="B57" s="78" t="str">
        <f t="shared" si="4"/>
        <v>4</v>
      </c>
      <c r="C57" s="46" t="s">
        <v>65</v>
      </c>
      <c r="D57" s="57" t="s">
        <v>32</v>
      </c>
      <c r="E57" s="58">
        <v>1.0</v>
      </c>
      <c r="F57" s="58"/>
      <c r="G57" s="56" t="str">
        <f t="shared" si="5"/>
        <v>0.00</v>
      </c>
      <c r="H57" s="59" t="s">
        <v>66</v>
      </c>
      <c r="I57" s="56" t="s">
        <v>22</v>
      </c>
      <c r="J57" s="56">
        <v>0.5</v>
      </c>
      <c r="K57" s="60"/>
      <c r="L57" s="56"/>
      <c r="M57" s="1"/>
    </row>
    <row r="58" ht="25.5" customHeight="1">
      <c r="A58" s="1"/>
      <c r="B58" s="78" t="str">
        <f t="shared" si="4"/>
        <v>5</v>
      </c>
      <c r="C58" s="39" t="s">
        <v>23</v>
      </c>
      <c r="D58" s="44" t="s">
        <v>17</v>
      </c>
      <c r="E58" s="45">
        <v>46.0</v>
      </c>
      <c r="F58" s="45"/>
      <c r="G58" s="45" t="str">
        <f t="shared" si="5"/>
        <v>0.00</v>
      </c>
      <c r="H58" s="33" t="s">
        <v>38</v>
      </c>
      <c r="I58" s="34" t="s">
        <v>22</v>
      </c>
      <c r="J58" s="34"/>
      <c r="K58" s="35"/>
      <c r="L58" s="34"/>
      <c r="M58" s="1"/>
    </row>
    <row r="59" ht="12.75" customHeight="1">
      <c r="A59" s="1"/>
      <c r="B59" s="78" t="str">
        <f t="shared" si="4"/>
        <v>6</v>
      </c>
      <c r="C59" s="40" t="s">
        <v>25</v>
      </c>
      <c r="D59" s="37"/>
      <c r="E59" s="37"/>
      <c r="F59" s="37"/>
      <c r="G59" s="37"/>
      <c r="H59" s="33" t="s">
        <v>26</v>
      </c>
      <c r="I59" s="34" t="s">
        <v>27</v>
      </c>
      <c r="J59" s="34">
        <v>305.0</v>
      </c>
      <c r="K59" s="35"/>
      <c r="L59" s="34"/>
      <c r="M59" s="1"/>
    </row>
    <row r="60" ht="14.25" customHeight="1">
      <c r="A60" s="1"/>
      <c r="B60" s="78" t="str">
        <f t="shared" si="4"/>
        <v>7</v>
      </c>
      <c r="C60" s="37"/>
      <c r="D60" s="37"/>
      <c r="E60" s="37"/>
      <c r="F60" s="37"/>
      <c r="G60" s="37"/>
      <c r="H60" s="33" t="s">
        <v>28</v>
      </c>
      <c r="I60" s="34" t="s">
        <v>27</v>
      </c>
      <c r="J60" s="34">
        <v>100.0</v>
      </c>
      <c r="K60" s="35"/>
      <c r="L60" s="34"/>
      <c r="M60" s="1"/>
    </row>
    <row r="61" ht="23.25" customHeight="1">
      <c r="A61" s="1"/>
      <c r="B61" s="78" t="str">
        <f t="shared" si="4"/>
        <v>8</v>
      </c>
      <c r="C61" s="41"/>
      <c r="D61" s="37"/>
      <c r="E61" s="37"/>
      <c r="F61" s="37"/>
      <c r="G61" s="37"/>
      <c r="H61" s="33" t="s">
        <v>29</v>
      </c>
      <c r="I61" s="34" t="s">
        <v>27</v>
      </c>
      <c r="J61" s="34">
        <v>10.0</v>
      </c>
      <c r="K61" s="35"/>
      <c r="L61" s="34"/>
      <c r="M61" s="1"/>
    </row>
    <row r="62" ht="51.0" customHeight="1">
      <c r="A62" s="1"/>
      <c r="B62" s="78" t="str">
        <f t="shared" si="4"/>
        <v>9</v>
      </c>
      <c r="C62" s="42" t="s">
        <v>36</v>
      </c>
      <c r="D62" s="37"/>
      <c r="E62" s="37"/>
      <c r="F62" s="37"/>
      <c r="G62" s="41"/>
      <c r="H62" s="33" t="s">
        <v>21</v>
      </c>
      <c r="I62" s="34" t="s">
        <v>22</v>
      </c>
      <c r="J62" s="34">
        <v>2.76</v>
      </c>
      <c r="K62" s="35"/>
      <c r="L62" s="34"/>
      <c r="M62" s="1"/>
    </row>
    <row r="63" ht="12.75" customHeight="1">
      <c r="A63" s="1"/>
      <c r="B63" s="78" t="str">
        <f t="shared" si="4"/>
        <v>10</v>
      </c>
      <c r="C63" s="46" t="s">
        <v>45</v>
      </c>
      <c r="D63" s="57" t="s">
        <v>32</v>
      </c>
      <c r="E63" s="58" t="str">
        <f>J63+J64</f>
        <v>12.00</v>
      </c>
      <c r="F63" s="58"/>
      <c r="G63" s="45" t="str">
        <f>E63*F63</f>
        <v>0.00</v>
      </c>
      <c r="H63" s="59" t="s">
        <v>67</v>
      </c>
      <c r="I63" s="56" t="s">
        <v>34</v>
      </c>
      <c r="J63" s="56">
        <v>2.0</v>
      </c>
      <c r="K63" s="60"/>
      <c r="L63" s="56"/>
      <c r="M63" s="1"/>
      <c r="N63" s="38"/>
    </row>
    <row r="64" ht="12.75" customHeight="1">
      <c r="A64" s="1"/>
      <c r="B64" s="78" t="str">
        <f t="shared" si="4"/>
        <v>11</v>
      </c>
      <c r="C64" s="37"/>
      <c r="D64" s="37"/>
      <c r="E64" s="37"/>
      <c r="F64" s="37"/>
      <c r="G64" s="37"/>
      <c r="H64" s="59" t="s">
        <v>46</v>
      </c>
      <c r="I64" s="56" t="s">
        <v>34</v>
      </c>
      <c r="J64" s="56">
        <v>10.0</v>
      </c>
      <c r="K64" s="60"/>
      <c r="L64" s="56"/>
      <c r="M64" s="1"/>
      <c r="N64" s="38"/>
    </row>
    <row r="65" ht="12.75" customHeight="1">
      <c r="A65" s="1"/>
      <c r="B65" s="78" t="str">
        <f t="shared" si="4"/>
        <v>12</v>
      </c>
      <c r="C65" s="37"/>
      <c r="D65" s="37"/>
      <c r="E65" s="37"/>
      <c r="F65" s="37"/>
      <c r="G65" s="41"/>
      <c r="H65" s="59" t="s">
        <v>35</v>
      </c>
      <c r="I65" s="56" t="s">
        <v>19</v>
      </c>
      <c r="J65" s="56">
        <v>1.0</v>
      </c>
      <c r="K65" s="60"/>
      <c r="L65" s="56"/>
      <c r="M65" s="1"/>
      <c r="N65" s="38"/>
    </row>
    <row r="66" ht="12.75" customHeight="1">
      <c r="A66" s="1"/>
      <c r="B66" s="78" t="str">
        <f t="shared" si="4"/>
        <v>13</v>
      </c>
      <c r="C66" s="83"/>
      <c r="D66" s="84"/>
      <c r="E66" s="84"/>
      <c r="F66" s="85"/>
      <c r="G66" s="86"/>
      <c r="H66" s="87" t="s">
        <v>47</v>
      </c>
      <c r="I66" s="88" t="s">
        <v>48</v>
      </c>
      <c r="J66" s="89"/>
      <c r="K66" s="89"/>
      <c r="L66" s="89"/>
    </row>
    <row r="67" ht="12.75" customHeight="1">
      <c r="A67" s="1"/>
      <c r="B67" s="78" t="str">
        <f t="shared" si="4"/>
        <v>14</v>
      </c>
      <c r="C67" s="37"/>
      <c r="D67" s="37"/>
      <c r="E67" s="37"/>
      <c r="F67" s="37"/>
      <c r="G67" s="90"/>
      <c r="H67" s="91" t="s">
        <v>49</v>
      </c>
      <c r="I67" s="55" t="s">
        <v>34</v>
      </c>
      <c r="J67" s="56">
        <v>5.0</v>
      </c>
      <c r="K67" s="56"/>
      <c r="L67" s="56"/>
    </row>
    <row r="68" ht="12.75" customHeight="1">
      <c r="A68" s="1"/>
      <c r="B68" s="78" t="str">
        <f t="shared" si="4"/>
        <v>15</v>
      </c>
      <c r="C68" s="67"/>
      <c r="D68" s="67"/>
      <c r="E68" s="67"/>
      <c r="F68" s="67"/>
      <c r="G68" s="92"/>
      <c r="H68" s="91" t="s">
        <v>50</v>
      </c>
      <c r="I68" s="55" t="s">
        <v>34</v>
      </c>
      <c r="J68" s="56"/>
      <c r="K68" s="56"/>
      <c r="L68" s="56"/>
    </row>
    <row r="69" ht="17.25" customHeight="1">
      <c r="A69" s="1"/>
      <c r="B69" s="68" t="s">
        <v>68</v>
      </c>
      <c r="C69" s="7"/>
      <c r="D69" s="7"/>
      <c r="E69" s="7"/>
      <c r="F69" s="8"/>
      <c r="G69" s="69" t="str">
        <f>SUM(G51:G68)</f>
        <v>0.00</v>
      </c>
      <c r="H69" s="70" t="s">
        <v>69</v>
      </c>
      <c r="I69" s="7"/>
      <c r="J69" s="7"/>
      <c r="K69" s="8"/>
      <c r="L69" s="71"/>
      <c r="M69" s="1"/>
    </row>
    <row r="70" ht="17.25" customHeight="1">
      <c r="A70" s="1"/>
      <c r="B70" s="72" t="s">
        <v>53</v>
      </c>
      <c r="C70" s="7"/>
      <c r="D70" s="7"/>
      <c r="E70" s="7"/>
      <c r="F70" s="7"/>
      <c r="G70" s="7"/>
      <c r="H70" s="7"/>
      <c r="I70" s="7"/>
      <c r="J70" s="7"/>
      <c r="K70" s="8"/>
      <c r="L70" s="71"/>
      <c r="M70" s="1"/>
    </row>
    <row r="71" ht="12.75" customHeight="1">
      <c r="A71" s="1"/>
      <c r="B71" s="3"/>
      <c r="C71" s="3"/>
      <c r="D71" s="4"/>
      <c r="E71" s="5"/>
      <c r="F71" s="5"/>
      <c r="G71" s="5"/>
      <c r="H71" s="5"/>
      <c r="I71" s="5"/>
      <c r="J71" s="5"/>
      <c r="K71" s="5"/>
      <c r="L71" s="5"/>
      <c r="M71" s="1"/>
    </row>
    <row r="72" ht="30.0" customHeight="1">
      <c r="A72" s="1"/>
      <c r="B72" s="73" t="s">
        <v>70</v>
      </c>
      <c r="C72" s="7"/>
      <c r="D72" s="7"/>
      <c r="E72" s="7"/>
      <c r="F72" s="7"/>
      <c r="G72" s="7"/>
      <c r="H72" s="7"/>
      <c r="I72" s="7"/>
      <c r="J72" s="7"/>
      <c r="K72" s="7"/>
      <c r="L72" s="8"/>
      <c r="M72" s="1"/>
    </row>
    <row r="73" ht="12.75" customHeight="1">
      <c r="A73" s="1"/>
      <c r="B73" s="19" t="s">
        <v>7</v>
      </c>
      <c r="C73" s="20" t="s">
        <v>8</v>
      </c>
      <c r="D73" s="20" t="s">
        <v>9</v>
      </c>
      <c r="E73" s="21" t="s">
        <v>10</v>
      </c>
      <c r="F73" s="22" t="s">
        <v>11</v>
      </c>
      <c r="G73" s="21" t="s">
        <v>12</v>
      </c>
      <c r="H73" s="23" t="s">
        <v>13</v>
      </c>
      <c r="I73" s="21" t="s">
        <v>9</v>
      </c>
      <c r="J73" s="21" t="s">
        <v>10</v>
      </c>
      <c r="K73" s="22" t="s">
        <v>14</v>
      </c>
      <c r="L73" s="21" t="s">
        <v>15</v>
      </c>
      <c r="M73" s="1"/>
    </row>
    <row r="74" ht="12.75" customHeight="1">
      <c r="A74" s="1"/>
      <c r="B74" s="74">
        <v>1.0</v>
      </c>
      <c r="C74" s="75">
        <v>2.0</v>
      </c>
      <c r="D74" s="76">
        <v>3.0</v>
      </c>
      <c r="E74" s="26">
        <v>4.0</v>
      </c>
      <c r="F74" s="27">
        <v>5.0</v>
      </c>
      <c r="G74" s="26">
        <v>6.0</v>
      </c>
      <c r="H74" s="77">
        <v>7.0</v>
      </c>
      <c r="I74" s="26">
        <v>8.0</v>
      </c>
      <c r="J74" s="26">
        <v>9.0</v>
      </c>
      <c r="K74" s="27">
        <v>10.0</v>
      </c>
      <c r="L74" s="26">
        <v>11.0</v>
      </c>
      <c r="M74" s="1"/>
    </row>
    <row r="75" ht="12.75" customHeight="1">
      <c r="A75" s="1"/>
      <c r="B75" s="78">
        <v>1.0</v>
      </c>
      <c r="C75" s="79" t="s">
        <v>55</v>
      </c>
      <c r="D75" s="78" t="s">
        <v>22</v>
      </c>
      <c r="E75" s="34">
        <v>33.0</v>
      </c>
      <c r="F75" s="34"/>
      <c r="G75" s="34" t="str">
        <f>F75*E75</f>
        <v>0.00</v>
      </c>
      <c r="H75" s="80" t="s">
        <v>56</v>
      </c>
      <c r="I75" s="34" t="s">
        <v>22</v>
      </c>
      <c r="J75" s="34" t="str">
        <f>E75*1.05</f>
        <v>34.65</v>
      </c>
      <c r="K75" s="34"/>
      <c r="L75" s="34"/>
      <c r="M75" s="1"/>
      <c r="N75" s="1"/>
    </row>
    <row r="76" ht="12.75" customHeight="1">
      <c r="A76" s="1"/>
      <c r="B76" s="78" t="str">
        <f t="shared" ref="B76:B87" si="6">B75+1</f>
        <v>2</v>
      </c>
      <c r="C76" s="79" t="s">
        <v>57</v>
      </c>
      <c r="D76" s="78" t="s">
        <v>58</v>
      </c>
      <c r="E76" s="34">
        <v>42.39</v>
      </c>
      <c r="F76" s="34"/>
      <c r="G76" s="34" t="str">
        <f>E76*F76</f>
        <v>0.00</v>
      </c>
      <c r="H76" s="80" t="s">
        <v>59</v>
      </c>
      <c r="I76" s="34" t="s">
        <v>22</v>
      </c>
      <c r="J76" s="34">
        <v>4.5</v>
      </c>
      <c r="K76" s="34"/>
      <c r="L76" s="34"/>
      <c r="M76" s="1"/>
      <c r="N76" s="1"/>
    </row>
    <row r="77" ht="12.75" customHeight="1">
      <c r="A77" s="1"/>
      <c r="B77" s="78" t="str">
        <f t="shared" si="6"/>
        <v>3</v>
      </c>
      <c r="C77" s="82"/>
      <c r="D77" s="81"/>
      <c r="E77" s="45"/>
      <c r="F77" s="45"/>
      <c r="G77" s="45"/>
      <c r="H77" s="80" t="s">
        <v>60</v>
      </c>
      <c r="I77" s="34" t="s">
        <v>17</v>
      </c>
      <c r="J77" s="34" t="str">
        <f>E77</f>
        <v/>
      </c>
      <c r="K77" s="34"/>
      <c r="L77" s="34"/>
      <c r="M77" s="1"/>
      <c r="N77" s="1"/>
    </row>
    <row r="78" ht="12.75" customHeight="1">
      <c r="A78" s="1"/>
      <c r="B78" s="78" t="str">
        <f t="shared" si="6"/>
        <v>4</v>
      </c>
      <c r="C78" s="41"/>
      <c r="D78" s="41"/>
      <c r="E78" s="41"/>
      <c r="F78" s="41"/>
      <c r="G78" s="41"/>
      <c r="H78" s="80" t="s">
        <v>61</v>
      </c>
      <c r="I78" s="34" t="s">
        <v>62</v>
      </c>
      <c r="J78" s="34" t="str">
        <f>(J75+J76)*1.5</f>
        <v>58.73</v>
      </c>
      <c r="K78" s="34"/>
      <c r="L78" s="34"/>
      <c r="M78" s="1"/>
      <c r="N78" s="1"/>
    </row>
    <row r="79" ht="12.75" customHeight="1">
      <c r="A79" s="1"/>
      <c r="B79" s="78" t="str">
        <f t="shared" si="6"/>
        <v>5</v>
      </c>
      <c r="C79" s="79" t="s">
        <v>63</v>
      </c>
      <c r="D79" s="78" t="s">
        <v>32</v>
      </c>
      <c r="E79" s="34">
        <v>7.0</v>
      </c>
      <c r="F79" s="34"/>
      <c r="G79" s="34" t="str">
        <f t="shared" ref="G79:G80" si="7">E79*F79</f>
        <v>0.00</v>
      </c>
      <c r="H79" s="80" t="s">
        <v>64</v>
      </c>
      <c r="I79" s="34" t="s">
        <v>32</v>
      </c>
      <c r="J79" s="34" t="str">
        <f>E79</f>
        <v>7.00</v>
      </c>
      <c r="K79" s="34"/>
      <c r="L79" s="34"/>
      <c r="M79" s="1"/>
      <c r="N79" s="38"/>
    </row>
    <row r="80" ht="25.5" customHeight="1">
      <c r="A80" s="1"/>
      <c r="B80" s="78" t="str">
        <f t="shared" si="6"/>
        <v>6</v>
      </c>
      <c r="C80" s="39" t="s">
        <v>23</v>
      </c>
      <c r="D80" s="44"/>
      <c r="E80" s="45">
        <v>46.0</v>
      </c>
      <c r="F80" s="45"/>
      <c r="G80" s="45" t="str">
        <f t="shared" si="7"/>
        <v>0.00</v>
      </c>
      <c r="H80" s="33" t="s">
        <v>38</v>
      </c>
      <c r="I80" s="34" t="s">
        <v>22</v>
      </c>
      <c r="J80" s="34"/>
      <c r="K80" s="35"/>
      <c r="L80" s="34"/>
      <c r="M80" s="1"/>
    </row>
    <row r="81" ht="12.75" customHeight="1">
      <c r="A81" s="1"/>
      <c r="B81" s="78" t="str">
        <f t="shared" si="6"/>
        <v>7</v>
      </c>
      <c r="C81" s="40" t="s">
        <v>25</v>
      </c>
      <c r="D81" s="37"/>
      <c r="E81" s="37"/>
      <c r="F81" s="37"/>
      <c r="G81" s="37"/>
      <c r="H81" s="33" t="s">
        <v>26</v>
      </c>
      <c r="I81" s="34" t="s">
        <v>27</v>
      </c>
      <c r="J81" s="34">
        <v>305.0</v>
      </c>
      <c r="K81" s="35"/>
      <c r="L81" s="34"/>
      <c r="M81" s="1"/>
    </row>
    <row r="82" ht="14.25" customHeight="1">
      <c r="A82" s="1"/>
      <c r="B82" s="78" t="str">
        <f t="shared" si="6"/>
        <v>8</v>
      </c>
      <c r="C82" s="37"/>
      <c r="D82" s="37"/>
      <c r="E82" s="37"/>
      <c r="F82" s="37"/>
      <c r="G82" s="37"/>
      <c r="H82" s="33" t="s">
        <v>28</v>
      </c>
      <c r="I82" s="34" t="s">
        <v>27</v>
      </c>
      <c r="J82" s="34">
        <v>100.0</v>
      </c>
      <c r="K82" s="35"/>
      <c r="L82" s="34"/>
      <c r="M82" s="1"/>
    </row>
    <row r="83" ht="23.25" customHeight="1">
      <c r="A83" s="1"/>
      <c r="B83" s="78" t="str">
        <f t="shared" si="6"/>
        <v>9</v>
      </c>
      <c r="C83" s="41"/>
      <c r="D83" s="37"/>
      <c r="E83" s="37"/>
      <c r="F83" s="37"/>
      <c r="G83" s="37"/>
      <c r="H83" s="33" t="s">
        <v>29</v>
      </c>
      <c r="I83" s="34" t="s">
        <v>27</v>
      </c>
      <c r="J83" s="34">
        <v>10.0</v>
      </c>
      <c r="K83" s="35"/>
      <c r="L83" s="34"/>
      <c r="M83" s="1"/>
    </row>
    <row r="84" ht="51.0" customHeight="1">
      <c r="A84" s="1"/>
      <c r="B84" s="78" t="str">
        <f t="shared" si="6"/>
        <v>10</v>
      </c>
      <c r="C84" s="42" t="s">
        <v>36</v>
      </c>
      <c r="D84" s="37"/>
      <c r="E84" s="37"/>
      <c r="F84" s="37"/>
      <c r="G84" s="41"/>
      <c r="H84" s="33" t="s">
        <v>21</v>
      </c>
      <c r="I84" s="34" t="s">
        <v>22</v>
      </c>
      <c r="J84" s="34">
        <v>5.0</v>
      </c>
      <c r="K84" s="35"/>
      <c r="L84" s="34"/>
      <c r="M84" s="1"/>
    </row>
    <row r="85" ht="12.75" customHeight="1">
      <c r="A85" s="1"/>
      <c r="B85" s="78" t="str">
        <f t="shared" si="6"/>
        <v>11</v>
      </c>
      <c r="C85" s="83"/>
      <c r="D85" s="84"/>
      <c r="E85" s="84"/>
      <c r="F85" s="85"/>
      <c r="G85" s="86"/>
      <c r="H85" s="87" t="s">
        <v>47</v>
      </c>
      <c r="I85" s="88" t="s">
        <v>48</v>
      </c>
      <c r="J85" s="89"/>
      <c r="K85" s="89"/>
      <c r="L85" s="89"/>
    </row>
    <row r="86" ht="12.75" customHeight="1">
      <c r="A86" s="1"/>
      <c r="B86" s="78" t="str">
        <f t="shared" si="6"/>
        <v>12</v>
      </c>
      <c r="C86" s="37"/>
      <c r="D86" s="37"/>
      <c r="E86" s="37"/>
      <c r="F86" s="37"/>
      <c r="G86" s="90"/>
      <c r="H86" s="91" t="s">
        <v>49</v>
      </c>
      <c r="I86" s="55" t="s">
        <v>34</v>
      </c>
      <c r="J86" s="56">
        <v>5.0</v>
      </c>
      <c r="K86" s="56"/>
      <c r="L86" s="56"/>
    </row>
    <row r="87" ht="12.75" customHeight="1">
      <c r="A87" s="1"/>
      <c r="B87" s="78" t="str">
        <f t="shared" si="6"/>
        <v>13</v>
      </c>
      <c r="C87" s="67"/>
      <c r="D87" s="67"/>
      <c r="E87" s="67"/>
      <c r="F87" s="67"/>
      <c r="G87" s="92"/>
      <c r="H87" s="91" t="s">
        <v>50</v>
      </c>
      <c r="I87" s="55" t="s">
        <v>34</v>
      </c>
      <c r="J87" s="56"/>
      <c r="K87" s="56"/>
      <c r="L87" s="56"/>
    </row>
    <row r="88" ht="17.25" customHeight="1">
      <c r="A88" s="1"/>
      <c r="B88" s="68" t="s">
        <v>68</v>
      </c>
      <c r="C88" s="7"/>
      <c r="D88" s="7"/>
      <c r="E88" s="7"/>
      <c r="F88" s="8"/>
      <c r="G88" s="69" t="str">
        <f>SUM(G75:G87)</f>
        <v>0.00</v>
      </c>
      <c r="H88" s="70" t="s">
        <v>69</v>
      </c>
      <c r="I88" s="7"/>
      <c r="J88" s="7"/>
      <c r="K88" s="8"/>
      <c r="L88" s="71"/>
      <c r="M88" s="1"/>
    </row>
    <row r="89" ht="17.25" customHeight="1">
      <c r="A89" s="1"/>
      <c r="B89" s="72" t="s">
        <v>53</v>
      </c>
      <c r="C89" s="7"/>
      <c r="D89" s="7"/>
      <c r="E89" s="7"/>
      <c r="F89" s="7"/>
      <c r="G89" s="7"/>
      <c r="H89" s="7"/>
      <c r="I89" s="7"/>
      <c r="J89" s="7"/>
      <c r="K89" s="8"/>
      <c r="L89" s="71"/>
      <c r="M89" s="1"/>
    </row>
    <row r="90" ht="12.75" customHeight="1">
      <c r="A90" s="1"/>
      <c r="B90" s="3"/>
      <c r="C90" s="3"/>
      <c r="D90" s="4"/>
      <c r="E90" s="5"/>
      <c r="F90" s="5"/>
      <c r="G90" s="5"/>
      <c r="H90" s="5"/>
      <c r="I90" s="5"/>
      <c r="J90" s="5"/>
      <c r="K90" s="5"/>
      <c r="L90" s="5"/>
      <c r="M90" s="1"/>
    </row>
    <row r="91" ht="26.25" customHeight="1">
      <c r="A91" s="1"/>
      <c r="B91" s="18" t="s">
        <v>71</v>
      </c>
      <c r="M91" s="1"/>
    </row>
    <row r="92" ht="12.75" customHeight="1">
      <c r="A92" s="1"/>
      <c r="B92" s="19" t="s">
        <v>7</v>
      </c>
      <c r="C92" s="20" t="s">
        <v>8</v>
      </c>
      <c r="D92" s="20" t="s">
        <v>9</v>
      </c>
      <c r="E92" s="21" t="s">
        <v>10</v>
      </c>
      <c r="F92" s="22" t="s">
        <v>11</v>
      </c>
      <c r="G92" s="21" t="s">
        <v>12</v>
      </c>
      <c r="H92" s="23" t="s">
        <v>13</v>
      </c>
      <c r="I92" s="21" t="s">
        <v>9</v>
      </c>
      <c r="J92" s="21" t="s">
        <v>10</v>
      </c>
      <c r="K92" s="22" t="s">
        <v>14</v>
      </c>
      <c r="L92" s="21" t="s">
        <v>15</v>
      </c>
      <c r="M92" s="1"/>
    </row>
    <row r="93" ht="12.75" customHeight="1">
      <c r="A93" s="1"/>
      <c r="B93" s="74">
        <v>1.0</v>
      </c>
      <c r="C93" s="75">
        <v>2.0</v>
      </c>
      <c r="D93" s="76">
        <v>3.0</v>
      </c>
      <c r="E93" s="26">
        <v>4.0</v>
      </c>
      <c r="F93" s="27">
        <v>5.0</v>
      </c>
      <c r="G93" s="26">
        <v>6.0</v>
      </c>
      <c r="H93" s="77">
        <v>7.0</v>
      </c>
      <c r="I93" s="26">
        <v>8.0</v>
      </c>
      <c r="J93" s="26">
        <v>9.0</v>
      </c>
      <c r="K93" s="27">
        <v>10.0</v>
      </c>
      <c r="L93" s="26">
        <v>11.0</v>
      </c>
      <c r="M93" s="1"/>
    </row>
    <row r="94" ht="12.75" customHeight="1">
      <c r="A94" s="1"/>
      <c r="B94" s="74">
        <v>1.0</v>
      </c>
      <c r="C94" s="79" t="s">
        <v>72</v>
      </c>
      <c r="D94" s="81" t="s">
        <v>58</v>
      </c>
      <c r="E94" s="81">
        <v>153.0</v>
      </c>
      <c r="F94" s="81"/>
      <c r="G94" s="45" t="str">
        <f>E94*F94</f>
        <v>0.00</v>
      </c>
      <c r="H94" s="79" t="s">
        <v>73</v>
      </c>
      <c r="I94" s="78" t="s">
        <v>58</v>
      </c>
      <c r="J94" s="78">
        <v>15.0</v>
      </c>
      <c r="K94" s="78"/>
      <c r="L94" s="34"/>
      <c r="M94" s="1"/>
    </row>
    <row r="95" ht="12.75" customHeight="1">
      <c r="A95" s="93"/>
      <c r="B95" s="78" t="str">
        <f t="shared" ref="B95:B107" si="8">B94+1</f>
        <v>2</v>
      </c>
      <c r="C95" s="79" t="s">
        <v>74</v>
      </c>
      <c r="D95" s="37"/>
      <c r="E95" s="37"/>
      <c r="F95" s="37"/>
      <c r="G95" s="37"/>
      <c r="H95" s="79" t="s">
        <v>75</v>
      </c>
      <c r="I95" s="78" t="s">
        <v>76</v>
      </c>
      <c r="J95" s="78">
        <v>10.0</v>
      </c>
      <c r="K95" s="78"/>
      <c r="L95" s="34"/>
      <c r="M95" s="93"/>
      <c r="N95" s="93"/>
    </row>
    <row r="96" ht="12.75" customHeight="1">
      <c r="A96" s="93"/>
      <c r="B96" s="78" t="str">
        <f t="shared" si="8"/>
        <v>3</v>
      </c>
      <c r="C96" s="79" t="s">
        <v>77</v>
      </c>
      <c r="D96" s="37"/>
      <c r="E96" s="37"/>
      <c r="F96" s="37"/>
      <c r="G96" s="37"/>
      <c r="H96" s="79" t="s">
        <v>78</v>
      </c>
      <c r="I96" s="78" t="s">
        <v>22</v>
      </c>
      <c r="J96" s="78">
        <v>1.8</v>
      </c>
      <c r="K96" s="78"/>
      <c r="L96" s="34"/>
      <c r="M96" s="93"/>
      <c r="N96" s="93"/>
    </row>
    <row r="97" ht="12.75" customHeight="1">
      <c r="A97" s="93"/>
      <c r="B97" s="78" t="str">
        <f t="shared" si="8"/>
        <v>4</v>
      </c>
      <c r="C97" s="79" t="s">
        <v>79</v>
      </c>
      <c r="D97" s="37"/>
      <c r="E97" s="37"/>
      <c r="F97" s="37"/>
      <c r="G97" s="37"/>
      <c r="H97" s="79" t="s">
        <v>75</v>
      </c>
      <c r="I97" s="78" t="s">
        <v>76</v>
      </c>
      <c r="J97" s="78">
        <v>29.0</v>
      </c>
      <c r="K97" s="78"/>
      <c r="L97" s="34"/>
      <c r="M97" s="93"/>
      <c r="N97" s="93"/>
    </row>
    <row r="98" ht="27.0" customHeight="1">
      <c r="A98" s="93"/>
      <c r="B98" s="78" t="str">
        <f t="shared" si="8"/>
        <v>5</v>
      </c>
      <c r="C98" s="36" t="s">
        <v>80</v>
      </c>
      <c r="D98" s="37"/>
      <c r="E98" s="37"/>
      <c r="F98" s="37"/>
      <c r="G98" s="37"/>
      <c r="H98" s="94" t="s">
        <v>81</v>
      </c>
      <c r="I98" s="95" t="s">
        <v>22</v>
      </c>
      <c r="J98" s="95">
        <v>8.0</v>
      </c>
      <c r="K98" s="80"/>
      <c r="L98" s="34"/>
      <c r="M98" s="93"/>
      <c r="N98" s="93"/>
    </row>
    <row r="99" ht="12.75" customHeight="1">
      <c r="A99" s="93"/>
      <c r="B99" s="78" t="str">
        <f t="shared" si="8"/>
        <v>6</v>
      </c>
      <c r="C99" s="36" t="s">
        <v>82</v>
      </c>
      <c r="D99" s="37"/>
      <c r="E99" s="37"/>
      <c r="F99" s="37"/>
      <c r="G99" s="37"/>
      <c r="H99" s="94" t="s">
        <v>83</v>
      </c>
      <c r="I99" s="95" t="s">
        <v>58</v>
      </c>
      <c r="J99" s="95" t="str">
        <f>E99*1.2</f>
        <v>0</v>
      </c>
      <c r="K99" s="80"/>
      <c r="L99" s="34"/>
      <c r="M99" s="93"/>
      <c r="N99" s="93"/>
    </row>
    <row r="100" ht="12.75" customHeight="1">
      <c r="A100" s="93"/>
      <c r="B100" s="78" t="str">
        <f t="shared" si="8"/>
        <v>7</v>
      </c>
      <c r="C100" s="36" t="s">
        <v>84</v>
      </c>
      <c r="D100" s="37"/>
      <c r="E100" s="37"/>
      <c r="F100" s="37"/>
      <c r="G100" s="37"/>
      <c r="H100" s="94" t="s">
        <v>85</v>
      </c>
      <c r="I100" s="95" t="s">
        <v>17</v>
      </c>
      <c r="J100" s="95">
        <v>260.0</v>
      </c>
      <c r="K100" s="80"/>
      <c r="L100" s="34"/>
      <c r="M100" s="93"/>
      <c r="N100" s="93"/>
    </row>
    <row r="101" ht="12.75" customHeight="1">
      <c r="A101" s="93"/>
      <c r="B101" s="78" t="str">
        <f t="shared" si="8"/>
        <v>8</v>
      </c>
      <c r="C101" s="36" t="s">
        <v>86</v>
      </c>
      <c r="D101" s="37"/>
      <c r="E101" s="37"/>
      <c r="F101" s="37"/>
      <c r="G101" s="37"/>
      <c r="H101" s="94" t="s">
        <v>87</v>
      </c>
      <c r="I101" s="95" t="s">
        <v>22</v>
      </c>
      <c r="J101" s="95">
        <v>2.5</v>
      </c>
      <c r="K101" s="80"/>
      <c r="L101" s="34"/>
      <c r="M101" s="93"/>
      <c r="N101" s="93"/>
    </row>
    <row r="102" ht="12.75" customHeight="1">
      <c r="A102" s="93"/>
      <c r="B102" s="78" t="str">
        <f t="shared" si="8"/>
        <v>9</v>
      </c>
      <c r="C102" s="36" t="s">
        <v>88</v>
      </c>
      <c r="D102" s="37"/>
      <c r="E102" s="37"/>
      <c r="F102" s="37"/>
      <c r="G102" s="37"/>
      <c r="H102" s="94" t="s">
        <v>89</v>
      </c>
      <c r="I102" s="95" t="s">
        <v>58</v>
      </c>
      <c r="J102" s="95">
        <v>460.0</v>
      </c>
      <c r="K102" s="80"/>
      <c r="L102" s="34"/>
      <c r="M102" s="93"/>
      <c r="N102" s="93"/>
    </row>
    <row r="103" ht="12.75" customHeight="1">
      <c r="A103" s="93"/>
      <c r="B103" s="78" t="str">
        <f t="shared" si="8"/>
        <v>10</v>
      </c>
      <c r="C103" s="36" t="s">
        <v>90</v>
      </c>
      <c r="D103" s="37"/>
      <c r="E103" s="37"/>
      <c r="F103" s="37"/>
      <c r="G103" s="37"/>
      <c r="H103" s="94" t="s">
        <v>91</v>
      </c>
      <c r="I103" s="95" t="s">
        <v>58</v>
      </c>
      <c r="J103" s="95" t="str">
        <f>E103*1.2</f>
        <v>0</v>
      </c>
      <c r="K103" s="80"/>
      <c r="L103" s="34"/>
      <c r="M103" s="93"/>
      <c r="N103" s="93"/>
    </row>
    <row r="104" ht="12.75" customHeight="1">
      <c r="A104" s="93"/>
      <c r="B104" s="78" t="str">
        <f t="shared" si="8"/>
        <v>11</v>
      </c>
      <c r="C104" s="36" t="s">
        <v>92</v>
      </c>
      <c r="D104" s="41"/>
      <c r="E104" s="41"/>
      <c r="F104" s="41"/>
      <c r="G104" s="41"/>
      <c r="H104" s="94" t="s">
        <v>93</v>
      </c>
      <c r="I104" s="95" t="s">
        <v>58</v>
      </c>
      <c r="J104" s="95">
        <v>160.0</v>
      </c>
      <c r="K104" s="80"/>
      <c r="L104" s="34"/>
      <c r="M104" s="93"/>
      <c r="N104" s="93"/>
    </row>
    <row r="105" ht="12.75" customHeight="1">
      <c r="A105" s="93"/>
      <c r="B105" s="78" t="str">
        <f t="shared" si="8"/>
        <v>12</v>
      </c>
      <c r="C105" s="36" t="s">
        <v>94</v>
      </c>
      <c r="D105" s="95" t="s">
        <v>58</v>
      </c>
      <c r="E105" s="95">
        <v>4.8</v>
      </c>
      <c r="F105" s="80"/>
      <c r="G105" s="34" t="str">
        <f t="shared" ref="G105:G107" si="9">E105*F105</f>
        <v>0.00</v>
      </c>
      <c r="H105" s="94" t="s">
        <v>95</v>
      </c>
      <c r="I105" s="95" t="s">
        <v>58</v>
      </c>
      <c r="J105" s="95">
        <v>15.0</v>
      </c>
      <c r="K105" s="80"/>
      <c r="L105" s="34"/>
      <c r="M105" s="93"/>
      <c r="N105" s="93"/>
    </row>
    <row r="106" ht="12.75" customHeight="1">
      <c r="A106" s="93"/>
      <c r="B106" s="78" t="str">
        <f t="shared" si="8"/>
        <v>13</v>
      </c>
      <c r="C106" s="36" t="s">
        <v>96</v>
      </c>
      <c r="D106" s="95" t="s">
        <v>58</v>
      </c>
      <c r="E106" s="95">
        <v>36.0</v>
      </c>
      <c r="F106" s="80"/>
      <c r="G106" s="34" t="str">
        <f t="shared" si="9"/>
        <v>0.00</v>
      </c>
      <c r="H106" s="94"/>
      <c r="I106" s="95"/>
      <c r="J106" s="95"/>
      <c r="K106" s="80"/>
      <c r="L106" s="34"/>
      <c r="M106" s="93"/>
      <c r="N106" s="93"/>
    </row>
    <row r="107" ht="12.75" customHeight="1">
      <c r="A107" s="93"/>
      <c r="B107" s="78" t="str">
        <f t="shared" si="8"/>
        <v>14</v>
      </c>
      <c r="C107" s="36" t="s">
        <v>97</v>
      </c>
      <c r="D107" s="95" t="s">
        <v>17</v>
      </c>
      <c r="E107" s="95">
        <v>49.0</v>
      </c>
      <c r="F107" s="80"/>
      <c r="G107" s="34" t="str">
        <f t="shared" si="9"/>
        <v>0.00</v>
      </c>
      <c r="H107" s="94" t="s">
        <v>98</v>
      </c>
      <c r="I107" s="95" t="s">
        <v>99</v>
      </c>
      <c r="J107" s="95">
        <v>1.0</v>
      </c>
      <c r="K107" s="80"/>
      <c r="L107" s="34"/>
      <c r="M107" s="93"/>
      <c r="N107" s="93"/>
    </row>
    <row r="108" ht="17.25" customHeight="1">
      <c r="A108" s="1"/>
      <c r="B108" s="68" t="s">
        <v>68</v>
      </c>
      <c r="C108" s="7"/>
      <c r="D108" s="7"/>
      <c r="E108" s="7"/>
      <c r="F108" s="8"/>
      <c r="G108" s="69" t="str">
        <f>SUM(G94:G107)</f>
        <v>0.00</v>
      </c>
      <c r="H108" s="70" t="s">
        <v>69</v>
      </c>
      <c r="I108" s="7"/>
      <c r="J108" s="7"/>
      <c r="K108" s="8"/>
      <c r="L108" s="71"/>
      <c r="M108" s="1"/>
    </row>
    <row r="109" ht="17.25" customHeight="1">
      <c r="A109" s="1"/>
      <c r="B109" s="72" t="s">
        <v>53</v>
      </c>
      <c r="C109" s="7"/>
      <c r="D109" s="7"/>
      <c r="E109" s="7"/>
      <c r="F109" s="7"/>
      <c r="G109" s="7"/>
      <c r="H109" s="7"/>
      <c r="I109" s="7"/>
      <c r="J109" s="7"/>
      <c r="K109" s="8"/>
      <c r="L109" s="71"/>
      <c r="M109" s="1"/>
    </row>
    <row r="110" ht="12.75" customHeight="1">
      <c r="A110" s="1"/>
      <c r="B110" s="3"/>
      <c r="C110" s="3"/>
      <c r="D110" s="4"/>
      <c r="E110" s="5"/>
      <c r="F110" s="5"/>
      <c r="G110" s="5"/>
      <c r="H110" s="5"/>
      <c r="I110" s="5"/>
      <c r="J110" s="5"/>
      <c r="K110" s="5"/>
      <c r="L110" s="5"/>
      <c r="M110" s="1"/>
    </row>
    <row r="111" ht="16.5" customHeight="1">
      <c r="A111" s="1"/>
      <c r="B111" s="96" t="s">
        <v>100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8"/>
      <c r="M111" s="2"/>
      <c r="N111" s="2"/>
    </row>
    <row r="112" ht="12.75" customHeight="1">
      <c r="A112" s="1"/>
      <c r="B112" s="99" t="s">
        <v>7</v>
      </c>
      <c r="C112" s="99" t="s">
        <v>8</v>
      </c>
      <c r="D112" s="99" t="s">
        <v>9</v>
      </c>
      <c r="E112" s="100" t="s">
        <v>10</v>
      </c>
      <c r="F112" s="100" t="s">
        <v>11</v>
      </c>
      <c r="G112" s="100" t="s">
        <v>12</v>
      </c>
      <c r="H112" s="100" t="s">
        <v>13</v>
      </c>
      <c r="I112" s="100" t="s">
        <v>9</v>
      </c>
      <c r="J112" s="100" t="s">
        <v>10</v>
      </c>
      <c r="K112" s="100" t="s">
        <v>14</v>
      </c>
      <c r="L112" s="100" t="s">
        <v>15</v>
      </c>
      <c r="M112" s="2"/>
      <c r="N112" s="2"/>
    </row>
    <row r="113" ht="12.75" customHeight="1">
      <c r="A113" s="1"/>
      <c r="B113" s="101">
        <v>1.0</v>
      </c>
      <c r="C113" s="102">
        <v>2.0</v>
      </c>
      <c r="D113" s="103">
        <v>3.0</v>
      </c>
      <c r="E113" s="104">
        <v>4.0</v>
      </c>
      <c r="F113" s="104">
        <v>5.0</v>
      </c>
      <c r="G113" s="104">
        <v>6.0</v>
      </c>
      <c r="H113" s="105">
        <v>7.0</v>
      </c>
      <c r="I113" s="104">
        <v>8.0</v>
      </c>
      <c r="J113" s="104">
        <v>9.0</v>
      </c>
      <c r="K113" s="104"/>
      <c r="L113" s="104"/>
      <c r="M113" s="2"/>
      <c r="N113" s="2"/>
    </row>
    <row r="114" ht="12.75" customHeight="1">
      <c r="A114" s="1"/>
      <c r="B114" s="106">
        <v>1.0</v>
      </c>
      <c r="C114" s="107" t="s">
        <v>101</v>
      </c>
      <c r="D114" s="108" t="s">
        <v>58</v>
      </c>
      <c r="E114" s="109">
        <v>184.0</v>
      </c>
      <c r="F114" s="109"/>
      <c r="G114" s="110" t="str">
        <f>E114*F114</f>
        <v>0.00</v>
      </c>
      <c r="H114" s="111" t="s">
        <v>102</v>
      </c>
      <c r="I114" s="112" t="s">
        <v>58</v>
      </c>
      <c r="J114" s="113" t="str">
        <f>E114*1.05</f>
        <v>193.20</v>
      </c>
      <c r="K114" s="113"/>
      <c r="L114" s="112"/>
      <c r="M114" s="2"/>
      <c r="N114" s="2"/>
    </row>
    <row r="115" ht="12.75" customHeight="1">
      <c r="A115" s="1"/>
      <c r="B115" s="106" t="str">
        <f t="shared" ref="B115:B121" si="10">B114+1</f>
        <v>2</v>
      </c>
      <c r="C115" s="107" t="s">
        <v>103</v>
      </c>
      <c r="D115" s="114"/>
      <c r="E115" s="114"/>
      <c r="F115" s="114"/>
      <c r="G115" s="114"/>
      <c r="H115" s="111" t="s">
        <v>104</v>
      </c>
      <c r="I115" s="112" t="s">
        <v>58</v>
      </c>
      <c r="J115" s="113" t="str">
        <f t="shared" ref="J115:J116" si="11">E115*1.2</f>
        <v>0.00</v>
      </c>
      <c r="K115" s="113"/>
      <c r="L115" s="112"/>
      <c r="M115" s="2"/>
      <c r="N115" s="2"/>
    </row>
    <row r="116" ht="12.75" customHeight="1">
      <c r="A116" s="1"/>
      <c r="B116" s="106" t="str">
        <f t="shared" si="10"/>
        <v>3</v>
      </c>
      <c r="C116" s="107" t="s">
        <v>105</v>
      </c>
      <c r="D116" s="114"/>
      <c r="E116" s="114"/>
      <c r="F116" s="114"/>
      <c r="G116" s="114"/>
      <c r="H116" s="111" t="s">
        <v>106</v>
      </c>
      <c r="I116" s="112" t="s">
        <v>76</v>
      </c>
      <c r="J116" s="113" t="str">
        <f t="shared" si="11"/>
        <v>0.00</v>
      </c>
      <c r="K116" s="113"/>
      <c r="L116" s="112"/>
      <c r="M116" s="2"/>
      <c r="N116" s="2"/>
    </row>
    <row r="117" ht="12.75" customHeight="1">
      <c r="A117" s="1"/>
      <c r="B117" s="106" t="str">
        <f t="shared" si="10"/>
        <v>4</v>
      </c>
      <c r="C117" s="107" t="s">
        <v>107</v>
      </c>
      <c r="D117" s="115"/>
      <c r="E117" s="115"/>
      <c r="F117" s="115"/>
      <c r="G117" s="115"/>
      <c r="H117" s="116" t="s">
        <v>108</v>
      </c>
      <c r="I117" s="112" t="s">
        <v>109</v>
      </c>
      <c r="J117" s="113" t="str">
        <f>(E117*2)/25</f>
        <v>0.00</v>
      </c>
      <c r="K117" s="113"/>
      <c r="L117" s="112"/>
      <c r="M117" s="2"/>
      <c r="N117" s="2"/>
    </row>
    <row r="118" ht="12.75" customHeight="1">
      <c r="A118" s="1"/>
      <c r="B118" s="106" t="str">
        <f t="shared" si="10"/>
        <v>5</v>
      </c>
      <c r="C118" s="107" t="s">
        <v>110</v>
      </c>
      <c r="D118" s="117" t="s">
        <v>58</v>
      </c>
      <c r="E118" s="113">
        <v>30.0</v>
      </c>
      <c r="F118" s="113"/>
      <c r="G118" s="112" t="str">
        <f t="shared" ref="G118:G121" si="12">E118*F118</f>
        <v>0.00</v>
      </c>
      <c r="H118" s="116" t="s">
        <v>111</v>
      </c>
      <c r="I118" s="112" t="s">
        <v>58</v>
      </c>
      <c r="J118" s="113" t="str">
        <f t="shared" ref="J118:J119" si="13">E118</f>
        <v>30.00</v>
      </c>
      <c r="K118" s="113"/>
      <c r="L118" s="112"/>
      <c r="M118" s="2"/>
      <c r="N118" s="2"/>
    </row>
    <row r="119" ht="12.75" customHeight="1">
      <c r="A119" s="1"/>
      <c r="B119" s="106" t="str">
        <f t="shared" si="10"/>
        <v>6</v>
      </c>
      <c r="C119" s="107" t="s">
        <v>112</v>
      </c>
      <c r="D119" s="117" t="s">
        <v>32</v>
      </c>
      <c r="E119" s="113">
        <v>1.0</v>
      </c>
      <c r="F119" s="113"/>
      <c r="G119" s="112" t="str">
        <f t="shared" si="12"/>
        <v>0.00</v>
      </c>
      <c r="H119" s="116" t="s">
        <v>113</v>
      </c>
      <c r="I119" s="112" t="s">
        <v>32</v>
      </c>
      <c r="J119" s="113" t="str">
        <f t="shared" si="13"/>
        <v>1.00</v>
      </c>
      <c r="K119" s="113"/>
      <c r="L119" s="112"/>
      <c r="M119" s="2"/>
      <c r="N119" s="2"/>
    </row>
    <row r="120" ht="12.75" customHeight="1">
      <c r="A120" s="1"/>
      <c r="B120" s="106" t="str">
        <f t="shared" si="10"/>
        <v>7</v>
      </c>
      <c r="C120" s="107" t="s">
        <v>114</v>
      </c>
      <c r="D120" s="117" t="s">
        <v>17</v>
      </c>
      <c r="E120" s="113">
        <v>53.5</v>
      </c>
      <c r="F120" s="113"/>
      <c r="G120" s="112" t="str">
        <f t="shared" si="12"/>
        <v>0.00</v>
      </c>
      <c r="H120" s="116" t="s">
        <v>115</v>
      </c>
      <c r="I120" s="112" t="s">
        <v>17</v>
      </c>
      <c r="J120" s="113" t="str">
        <f>E120*1.1</f>
        <v>58.85</v>
      </c>
      <c r="K120" s="113"/>
      <c r="L120" s="112"/>
      <c r="M120" s="2"/>
      <c r="N120" s="2"/>
    </row>
    <row r="121" ht="12.75" customHeight="1">
      <c r="A121" s="1"/>
      <c r="B121" s="106" t="str">
        <f t="shared" si="10"/>
        <v>8</v>
      </c>
      <c r="C121" s="107" t="s">
        <v>116</v>
      </c>
      <c r="D121" s="117" t="s">
        <v>17</v>
      </c>
      <c r="E121" s="113">
        <v>27.4</v>
      </c>
      <c r="F121" s="113"/>
      <c r="G121" s="112" t="str">
        <f t="shared" si="12"/>
        <v>0.00</v>
      </c>
      <c r="H121" s="116" t="s">
        <v>117</v>
      </c>
      <c r="I121" s="112" t="s">
        <v>17</v>
      </c>
      <c r="J121" s="113" t="str">
        <f>E121*1.2</f>
        <v>32.88</v>
      </c>
      <c r="K121" s="113"/>
      <c r="L121" s="112"/>
      <c r="M121" s="2"/>
      <c r="N121" s="2"/>
    </row>
    <row r="122" ht="17.25" customHeight="1">
      <c r="A122" s="1"/>
      <c r="B122" s="68" t="s">
        <v>68</v>
      </c>
      <c r="C122" s="7"/>
      <c r="D122" s="7"/>
      <c r="E122" s="7"/>
      <c r="F122" s="8"/>
      <c r="G122" s="69" t="str">
        <f>SUM(G114:G121)</f>
        <v>0.00</v>
      </c>
      <c r="H122" s="70" t="s">
        <v>69</v>
      </c>
      <c r="I122" s="7"/>
      <c r="J122" s="7"/>
      <c r="K122" s="8"/>
      <c r="L122" s="71"/>
      <c r="M122" s="1"/>
    </row>
    <row r="123" ht="17.25" customHeight="1">
      <c r="A123" s="1"/>
      <c r="B123" s="72" t="s">
        <v>53</v>
      </c>
      <c r="C123" s="7"/>
      <c r="D123" s="7"/>
      <c r="E123" s="7"/>
      <c r="F123" s="7"/>
      <c r="G123" s="7"/>
      <c r="H123" s="7"/>
      <c r="I123" s="7"/>
      <c r="J123" s="7"/>
      <c r="K123" s="8"/>
      <c r="L123" s="71"/>
      <c r="M123" s="1"/>
    </row>
    <row r="124" ht="12.75" customHeight="1">
      <c r="A124" s="1"/>
      <c r="B124" s="118"/>
      <c r="C124" s="118"/>
      <c r="D124" s="118"/>
      <c r="E124" s="119"/>
      <c r="F124" s="119"/>
      <c r="G124" s="119"/>
      <c r="H124" s="119"/>
      <c r="I124" s="119"/>
      <c r="J124" s="119"/>
      <c r="K124" s="119"/>
      <c r="L124" s="120"/>
      <c r="M124" s="1"/>
    </row>
    <row r="125" ht="12.75" customHeight="1">
      <c r="A125" s="121"/>
      <c r="B125" s="122"/>
      <c r="C125" s="123" t="s">
        <v>118</v>
      </c>
      <c r="D125" s="97"/>
      <c r="E125" s="97"/>
      <c r="F125" s="98"/>
      <c r="G125" s="124" t="str">
        <f>G46+G69+G88+G108+G122</f>
        <v>0.00</v>
      </c>
      <c r="H125" s="125" t="s">
        <v>119</v>
      </c>
      <c r="I125" s="97"/>
      <c r="J125" s="97"/>
      <c r="K125" s="98"/>
      <c r="L125" s="105"/>
      <c r="M125" s="121"/>
      <c r="N125" s="121"/>
    </row>
    <row r="126" ht="12.75" customHeight="1">
      <c r="A126" s="121"/>
      <c r="B126" s="122"/>
      <c r="C126" s="123" t="s">
        <v>120</v>
      </c>
      <c r="D126" s="97"/>
      <c r="E126" s="97"/>
      <c r="F126" s="97"/>
      <c r="G126" s="97"/>
      <c r="H126" s="97"/>
      <c r="I126" s="97"/>
      <c r="J126" s="97"/>
      <c r="K126" s="98"/>
      <c r="L126" s="105"/>
      <c r="M126" s="121"/>
      <c r="N126" s="121"/>
    </row>
    <row r="127" ht="12.75" customHeight="1">
      <c r="A127" s="1"/>
      <c r="B127" s="106"/>
      <c r="C127" s="106"/>
      <c r="D127" s="106"/>
      <c r="E127" s="106"/>
      <c r="F127" s="106"/>
      <c r="G127" s="106"/>
      <c r="H127" s="106"/>
      <c r="I127" s="126" t="s">
        <v>121</v>
      </c>
      <c r="J127" s="97"/>
      <c r="K127" s="98"/>
      <c r="L127" s="117"/>
      <c r="M127" s="1"/>
    </row>
    <row r="128" ht="12.75" customHeight="1">
      <c r="A128" s="1"/>
      <c r="B128" s="106"/>
      <c r="C128" s="127"/>
      <c r="D128" s="127"/>
      <c r="E128" s="127"/>
      <c r="F128" s="127"/>
      <c r="G128" s="124"/>
      <c r="H128" s="128"/>
      <c r="I128" s="129" t="s">
        <v>122</v>
      </c>
      <c r="J128" s="97"/>
      <c r="K128" s="98"/>
      <c r="L128" s="130"/>
      <c r="M128" s="1"/>
    </row>
    <row r="129" ht="12.75" customHeight="1">
      <c r="A129" s="1"/>
      <c r="B129" s="106"/>
      <c r="C129" s="127"/>
      <c r="D129" s="131"/>
      <c r="E129" s="131"/>
      <c r="F129" s="105"/>
      <c r="G129" s="124"/>
      <c r="H129" s="128"/>
      <c r="I129" s="132" t="s">
        <v>123</v>
      </c>
      <c r="J129" s="97"/>
      <c r="K129" s="98"/>
      <c r="L129" s="130"/>
      <c r="M129" s="1"/>
    </row>
    <row r="130" ht="12.75" customHeight="1">
      <c r="A130" s="1"/>
      <c r="B130" s="106"/>
      <c r="C130" s="127"/>
      <c r="D130" s="131"/>
      <c r="E130" s="131"/>
      <c r="F130" s="105"/>
      <c r="G130" s="124"/>
      <c r="H130" s="128"/>
      <c r="I130" s="132" t="s">
        <v>124</v>
      </c>
      <c r="J130" s="97"/>
      <c r="K130" s="98"/>
      <c r="L130" s="130"/>
      <c r="M130" s="1"/>
    </row>
    <row r="131" ht="12.75" customHeight="1">
      <c r="A131" s="121"/>
      <c r="B131" s="122"/>
      <c r="C131" s="127"/>
      <c r="D131" s="127"/>
      <c r="E131" s="127"/>
      <c r="F131" s="127"/>
      <c r="G131" s="127"/>
      <c r="H131" s="127"/>
      <c r="I131" s="133" t="s">
        <v>125</v>
      </c>
      <c r="J131" s="97"/>
      <c r="K131" s="98"/>
      <c r="L131" s="130"/>
      <c r="M131" s="121"/>
      <c r="N131" s="121"/>
    </row>
    <row r="132" ht="51.0" customHeight="1">
      <c r="A132" s="1"/>
      <c r="B132" s="126"/>
      <c r="C132" s="97"/>
      <c r="D132" s="97"/>
      <c r="E132" s="97"/>
      <c r="F132" s="97"/>
      <c r="G132" s="98"/>
      <c r="H132" s="129"/>
      <c r="I132" s="97"/>
      <c r="J132" s="97"/>
      <c r="K132" s="97"/>
      <c r="L132" s="98"/>
      <c r="M132" s="1"/>
    </row>
    <row r="133" ht="12.75" customHeight="1">
      <c r="A133" s="134"/>
      <c r="M133" s="134"/>
      <c r="N133" s="134"/>
    </row>
  </sheetData>
  <mergeCells count="116">
    <mergeCell ref="D26:D30"/>
    <mergeCell ref="D31:D35"/>
    <mergeCell ref="D36:D40"/>
    <mergeCell ref="C27:C29"/>
    <mergeCell ref="C20:C22"/>
    <mergeCell ref="E26:E30"/>
    <mergeCell ref="C32:C34"/>
    <mergeCell ref="D17:D23"/>
    <mergeCell ref="E17:E23"/>
    <mergeCell ref="C36:C38"/>
    <mergeCell ref="D66:D68"/>
    <mergeCell ref="B69:F69"/>
    <mergeCell ref="E66:E68"/>
    <mergeCell ref="C81:C83"/>
    <mergeCell ref="C63:C65"/>
    <mergeCell ref="C66:C68"/>
    <mergeCell ref="C59:C61"/>
    <mergeCell ref="D80:D84"/>
    <mergeCell ref="B122:F122"/>
    <mergeCell ref="F17:F23"/>
    <mergeCell ref="G17:G23"/>
    <mergeCell ref="C9:G9"/>
    <mergeCell ref="C10:G10"/>
    <mergeCell ref="F54:F55"/>
    <mergeCell ref="F52:F53"/>
    <mergeCell ref="C54:C55"/>
    <mergeCell ref="D54:D55"/>
    <mergeCell ref="E54:E55"/>
    <mergeCell ref="C52:C53"/>
    <mergeCell ref="D52:D53"/>
    <mergeCell ref="E52:E53"/>
    <mergeCell ref="G41:G42"/>
    <mergeCell ref="F41:F42"/>
    <mergeCell ref="C41:C42"/>
    <mergeCell ref="D41:D42"/>
    <mergeCell ref="E41:E42"/>
    <mergeCell ref="C43:C45"/>
    <mergeCell ref="D43:D45"/>
    <mergeCell ref="D58:D62"/>
    <mergeCell ref="E58:E62"/>
    <mergeCell ref="G54:G55"/>
    <mergeCell ref="G52:G53"/>
    <mergeCell ref="G63:G65"/>
    <mergeCell ref="E36:E40"/>
    <mergeCell ref="E31:E35"/>
    <mergeCell ref="E43:E45"/>
    <mergeCell ref="F63:F65"/>
    <mergeCell ref="F58:F62"/>
    <mergeCell ref="H122:K122"/>
    <mergeCell ref="H108:K108"/>
    <mergeCell ref="H46:K46"/>
    <mergeCell ref="B46:F46"/>
    <mergeCell ref="G43:G45"/>
    <mergeCell ref="I127:K127"/>
    <mergeCell ref="B123:K123"/>
    <mergeCell ref="H125:K125"/>
    <mergeCell ref="C126:K126"/>
    <mergeCell ref="F94:F104"/>
    <mergeCell ref="B47:K47"/>
    <mergeCell ref="H69:K69"/>
    <mergeCell ref="B70:K70"/>
    <mergeCell ref="G58:G62"/>
    <mergeCell ref="G66:G68"/>
    <mergeCell ref="F43:F45"/>
    <mergeCell ref="B52:B53"/>
    <mergeCell ref="E80:E84"/>
    <mergeCell ref="F80:F84"/>
    <mergeCell ref="G80:G84"/>
    <mergeCell ref="G85:G87"/>
    <mergeCell ref="E85:E87"/>
    <mergeCell ref="F85:F87"/>
    <mergeCell ref="C85:C87"/>
    <mergeCell ref="D85:D87"/>
    <mergeCell ref="B132:G132"/>
    <mergeCell ref="H132:L132"/>
    <mergeCell ref="C125:F125"/>
    <mergeCell ref="D114:D117"/>
    <mergeCell ref="E114:E117"/>
    <mergeCell ref="F114:F117"/>
    <mergeCell ref="A133:L133"/>
    <mergeCell ref="I128:K128"/>
    <mergeCell ref="I129:K129"/>
    <mergeCell ref="F66:F68"/>
    <mergeCell ref="F26:F30"/>
    <mergeCell ref="F36:F40"/>
    <mergeCell ref="G36:G40"/>
    <mergeCell ref="F31:F35"/>
    <mergeCell ref="G31:G35"/>
    <mergeCell ref="G26:G30"/>
    <mergeCell ref="B109:K109"/>
    <mergeCell ref="B108:F108"/>
    <mergeCell ref="B111:L111"/>
    <mergeCell ref="D94:D104"/>
    <mergeCell ref="E94:E104"/>
    <mergeCell ref="B88:F88"/>
    <mergeCell ref="H88:K88"/>
    <mergeCell ref="B89:K89"/>
    <mergeCell ref="B91:L91"/>
    <mergeCell ref="I130:K130"/>
    <mergeCell ref="I131:K131"/>
    <mergeCell ref="G94:G104"/>
    <mergeCell ref="G114:G117"/>
    <mergeCell ref="F77:F78"/>
    <mergeCell ref="G77:G78"/>
    <mergeCell ref="B14:L14"/>
    <mergeCell ref="C12:L12"/>
    <mergeCell ref="B4:L4"/>
    <mergeCell ref="C7:G7"/>
    <mergeCell ref="C8:G8"/>
    <mergeCell ref="D63:D65"/>
    <mergeCell ref="E63:E65"/>
    <mergeCell ref="B72:L72"/>
    <mergeCell ref="B48:L48"/>
    <mergeCell ref="C77:C78"/>
    <mergeCell ref="D77:D78"/>
    <mergeCell ref="E77:E78"/>
  </mergeCells>
  <printOptions/>
  <pageMargins bottom="0.19652777777777777" footer="0.0" header="0.0" left="0.39375" right="0.39375" top="0.19652777777777777"/>
  <pageSetup paperSize="9" orientation="landscape"/>
  <rowBreaks count="1" manualBreakCount="1">
    <brk id="5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Дом 153,49м2</vt:lpstr>
    </vt:vector>
  </TitlesOfParts>
  <LinksUpToDate>false</LinksUpToDate>
  <SharedDoc>false</SharedDoc>
  <HyperlinksChanged>false</HyperlinksChanged>
  <Application>Excel Android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2020-04-29T14:52:40Z</dcterms:created>
  <dc:creator>Unknown</dc:creator>
  <cp:lastModifiedBy>Admin</cp:lastModifiedBy>
  <dcterms:modified xsi:type="dcterms:W3CDTF">2020-06-12T14:32:40Z</dcterms:modified>
</cp:coreProperties>
</file>