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28680" yWindow="-120" windowWidth="24240" windowHeight="13740" tabRatio="775"/>
  </bookViews>
  <sheets>
    <sheet name="Кошторис" sheetId="22" r:id="rId1"/>
  </sheets>
  <externalReferences>
    <externalReference r:id="rId2"/>
  </externalReferences>
  <definedNames>
    <definedName name="__xlnm.Print_Area" localSheetId="0">Кошторис!$A$10:$I$18</definedName>
    <definedName name="__xlnm.Print_Area">#REF!</definedName>
    <definedName name="Excel_BuiltIn_Print_Area_2">#REF!</definedName>
    <definedName name="Excel_BuiltIn_Print_Area_3">#REF!</definedName>
    <definedName name="матеріали" localSheetId="0">'[1]матер-ли'!$B$6:$B$244</definedName>
    <definedName name="матеріали">'[1]матер-ли'!$B$6:$B$244</definedName>
    <definedName name="_xlnm.Print_Area" localSheetId="0">Кошторис!$A$1:$J$32</definedName>
  </definedNames>
  <calcPr calcId="144525" iterate="1" iterateDelta="1E-4"/>
</workbook>
</file>

<file path=xl/calcChain.xml><?xml version="1.0" encoding="utf-8"?>
<calcChain xmlns="http://schemas.openxmlformats.org/spreadsheetml/2006/main">
  <c r="G17" i="22" l="1"/>
  <c r="J16" i="22"/>
  <c r="J15" i="22"/>
  <c r="I18" i="22"/>
  <c r="J18" i="22" s="1"/>
  <c r="I17" i="22"/>
  <c r="J17" i="22" s="1"/>
  <c r="I16" i="22"/>
  <c r="I15" i="22"/>
  <c r="I14" i="22"/>
  <c r="J14" i="22" s="1"/>
  <c r="I13" i="22"/>
  <c r="J13" i="22" s="1"/>
  <c r="G18" i="22"/>
  <c r="G16" i="22"/>
  <c r="G15" i="22"/>
  <c r="G14" i="22"/>
  <c r="H13" i="22" l="1"/>
  <c r="G13" i="22"/>
  <c r="I12" i="22" l="1"/>
  <c r="H12" i="22"/>
  <c r="H19" i="22" s="1"/>
  <c r="I19" i="22" l="1"/>
  <c r="J19" i="22" s="1"/>
  <c r="I20" i="22"/>
  <c r="J20" i="22" s="1"/>
  <c r="I21" i="22" l="1"/>
  <c r="I22" i="22" s="1"/>
  <c r="I23" i="22" s="1"/>
  <c r="H21" i="22"/>
  <c r="H22" i="22" s="1"/>
  <c r="H23" i="22" s="1"/>
  <c r="J12" i="22"/>
  <c r="J21" i="22" s="1"/>
  <c r="J22" i="22" l="1"/>
  <c r="J23" i="22" s="1"/>
</calcChain>
</file>

<file path=xl/sharedStrings.xml><?xml version="1.0" encoding="utf-8"?>
<sst xmlns="http://schemas.openxmlformats.org/spreadsheetml/2006/main" count="36" uniqueCount="28">
  <si>
    <t xml:space="preserve">Всього </t>
  </si>
  <si>
    <t>шт.</t>
  </si>
  <si>
    <t>Накладні витрати</t>
  </si>
  <si>
    <t>ЕТР</t>
  </si>
  <si>
    <t>№ п\п</t>
  </si>
  <si>
    <t>Назва</t>
  </si>
  <si>
    <t xml:space="preserve">                                  Од. вим.</t>
  </si>
  <si>
    <t>Ціна одиниці грн., без ПДВ</t>
  </si>
  <si>
    <t>Загальна вартість робіт грн., без ПДВ</t>
  </si>
  <si>
    <t>Всього по кошторису, без ПДВ 20%</t>
  </si>
  <si>
    <t>Крім того ПДВ 20%</t>
  </si>
  <si>
    <t>Всього по кошторису з урахуванням ПДВ 20%</t>
  </si>
  <si>
    <t xml:space="preserve">Витрати труда (вкл. машини та механізми) </t>
  </si>
  <si>
    <t>Транспортні витрати</t>
  </si>
  <si>
    <t>Кількість</t>
  </si>
  <si>
    <t>І</t>
  </si>
  <si>
    <t>Комерційна пропозиція</t>
  </si>
  <si>
    <r>
      <t xml:space="preserve"> Облад-нання та  матеріали</t>
    </r>
    <r>
      <rPr>
        <b/>
        <sz val="10"/>
        <rFont val="Times New Roman"/>
        <family val="1"/>
        <charset val="204"/>
      </rPr>
      <t xml:space="preserve"> </t>
    </r>
  </si>
  <si>
    <t>Закладні елементи в монолітних плитах та колонах</t>
  </si>
  <si>
    <t>Будівництво громадсько-жилого косплексу на Кільцевій дорозі ,3 у Голосіївському районі  м.Києва</t>
  </si>
  <si>
    <t>Субпідрядник: ТОВ "Інженерна компанія "Центуріон"</t>
  </si>
  <si>
    <t>Підрядник:</t>
  </si>
  <si>
    <t>Коробка установочна D70х57</t>
  </si>
  <si>
    <t>Коробка установочна D70х66</t>
  </si>
  <si>
    <t>кришка для коробки</t>
  </si>
  <si>
    <t>Втулка кінцева</t>
  </si>
  <si>
    <t>Труба ПВХ гофрована (серія 10), D20</t>
  </si>
  <si>
    <t>Труба ПВХ гофрована (серія 10), 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</si>
</sst>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407];[Red]\-#,##0.00\ [$€-407]"/>
    <numFmt numFmtId="165" formatCode="_(* #,##0.00_);_(* \(#,##0.00\);_(* \-??_);_(@_)"/>
    <numFmt numFmtId="166" formatCode="_(* #,##0.00_);_(* \(#,##0.00\);_(* &quot;-&quot;??_);_(@_)"/>
    <numFmt numFmtId="167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Mang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i/>
      <sz val="16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name val="Helv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6" fillId="0" borderId="1" applyNumberFormat="0" applyFill="0" applyProtection="0">
      <alignment horizontal="center" vertical="center"/>
    </xf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9" fillId="0" borderId="0">
      <alignment horizontal="center"/>
    </xf>
    <xf numFmtId="0" fontId="6" fillId="0" borderId="2" applyNumberFormat="0" applyFill="0" applyProtection="0">
      <alignment horizontal="center" vertical="center" wrapText="1"/>
    </xf>
    <xf numFmtId="0" fontId="9" fillId="0" borderId="0">
      <alignment horizontal="center" textRotation="90"/>
    </xf>
    <xf numFmtId="0" fontId="18" fillId="0" borderId="0"/>
    <xf numFmtId="0" fontId="18" fillId="0" borderId="0"/>
    <xf numFmtId="0" fontId="10" fillId="0" borderId="0"/>
    <xf numFmtId="0" fontId="3" fillId="0" borderId="0"/>
    <xf numFmtId="0" fontId="11" fillId="0" borderId="0"/>
    <xf numFmtId="164" fontId="11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7" fillId="0" borderId="0">
      <alignment horizontal="left"/>
    </xf>
    <xf numFmtId="0" fontId="18" fillId="0" borderId="0"/>
    <xf numFmtId="0" fontId="18" fillId="0" borderId="0"/>
    <xf numFmtId="0" fontId="8" fillId="0" borderId="0"/>
    <xf numFmtId="0" fontId="3" fillId="0" borderId="0"/>
    <xf numFmtId="0" fontId="18" fillId="0" borderId="0"/>
    <xf numFmtId="0" fontId="3" fillId="2" borderId="3" applyNumberFormat="0" applyFont="0" applyAlignment="0" applyProtection="0"/>
    <xf numFmtId="0" fontId="12" fillId="0" borderId="0"/>
    <xf numFmtId="165" fontId="3" fillId="0" borderId="0" applyFill="0" applyBorder="0" applyAlignment="0" applyProtection="0"/>
    <xf numFmtId="166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83">
    <xf numFmtId="0" fontId="0" fillId="0" borderId="0" xfId="0"/>
    <xf numFmtId="0" fontId="15" fillId="3" borderId="0" xfId="18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/>
    <xf numFmtId="0" fontId="13" fillId="0" borderId="0" xfId="3" applyFont="1" applyFill="1" applyBorder="1"/>
    <xf numFmtId="0" fontId="13" fillId="0" borderId="0" xfId="3" applyFont="1" applyFill="1" applyBorder="1" applyAlignment="1">
      <alignment horizontal="center" vertical="center"/>
    </xf>
    <xf numFmtId="0" fontId="13" fillId="0" borderId="0" xfId="3" applyFont="1" applyBorder="1"/>
    <xf numFmtId="0" fontId="13" fillId="0" borderId="0" xfId="3" applyFont="1" applyFill="1" applyBorder="1" applyAlignment="1">
      <alignment horizontal="right" vertical="top"/>
    </xf>
    <xf numFmtId="0" fontId="14" fillId="0" borderId="0" xfId="3" applyFont="1" applyFill="1" applyBorder="1" applyAlignment="1">
      <alignment vertical="top" wrapText="1"/>
    </xf>
    <xf numFmtId="0" fontId="13" fillId="0" borderId="0" xfId="3" applyFont="1" applyFill="1" applyBorder="1" applyAlignment="1">
      <alignment horizontal="center" vertical="center" wrapText="1"/>
    </xf>
    <xf numFmtId="3" fontId="13" fillId="0" borderId="0" xfId="3" applyNumberFormat="1" applyFont="1" applyFill="1" applyBorder="1" applyAlignment="1">
      <alignment horizontal="center" vertical="center"/>
    </xf>
    <xf numFmtId="2" fontId="13" fillId="0" borderId="0" xfId="3" applyNumberFormat="1" applyFont="1" applyFill="1" applyBorder="1" applyAlignment="1">
      <alignment horizontal="right" vertical="top"/>
    </xf>
    <xf numFmtId="1" fontId="5" fillId="3" borderId="0" xfId="18" applyNumberFormat="1" applyFont="1" applyFill="1" applyBorder="1" applyAlignment="1"/>
    <xf numFmtId="0" fontId="5" fillId="3" borderId="0" xfId="18" applyFont="1" applyFill="1" applyBorder="1" applyAlignment="1">
      <alignment vertical="center"/>
    </xf>
    <xf numFmtId="4" fontId="13" fillId="0" borderId="0" xfId="3" applyNumberFormat="1" applyFont="1" applyFill="1" applyBorder="1" applyAlignment="1">
      <alignment horizontal="center" vertical="center"/>
    </xf>
    <xf numFmtId="4" fontId="14" fillId="0" borderId="0" xfId="3" applyNumberFormat="1" applyFont="1" applyFill="1" applyBorder="1" applyAlignment="1">
      <alignment horizontal="right" vertical="center"/>
    </xf>
    <xf numFmtId="0" fontId="13" fillId="0" borderId="0" xfId="3" applyFont="1" applyBorder="1" applyAlignment="1">
      <alignment vertical="center"/>
    </xf>
    <xf numFmtId="0" fontId="17" fillId="0" borderId="4" xfId="3" applyFont="1" applyFill="1" applyBorder="1" applyAlignment="1">
      <alignment horizontal="center" vertical="center" wrapText="1"/>
    </xf>
    <xf numFmtId="2" fontId="17" fillId="0" borderId="4" xfId="3" applyNumberFormat="1" applyFont="1" applyFill="1" applyBorder="1" applyAlignment="1">
      <alignment horizontal="center" vertical="center" wrapText="1"/>
    </xf>
    <xf numFmtId="4" fontId="17" fillId="0" borderId="4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vertical="top" wrapText="1"/>
    </xf>
    <xf numFmtId="3" fontId="17" fillId="0" borderId="4" xfId="3" applyNumberFormat="1" applyFont="1" applyFill="1" applyBorder="1" applyAlignment="1">
      <alignment horizontal="center" vertical="center"/>
    </xf>
    <xf numFmtId="0" fontId="17" fillId="0" borderId="5" xfId="3" applyFont="1" applyFill="1" applyBorder="1" applyAlignment="1">
      <alignment horizontal="center" vertical="center"/>
    </xf>
    <xf numFmtId="4" fontId="17" fillId="0" borderId="6" xfId="3" applyNumberFormat="1" applyFont="1" applyFill="1" applyBorder="1" applyAlignment="1">
      <alignment horizontal="center" vertical="center" wrapText="1"/>
    </xf>
    <xf numFmtId="0" fontId="17" fillId="0" borderId="7" xfId="3" applyFont="1" applyFill="1" applyBorder="1" applyAlignment="1">
      <alignment horizontal="right" vertical="top"/>
    </xf>
    <xf numFmtId="0" fontId="5" fillId="0" borderId="8" xfId="3" applyFont="1" applyFill="1" applyBorder="1" applyAlignment="1">
      <alignment vertical="top" wrapText="1"/>
    </xf>
    <xf numFmtId="0" fontId="17" fillId="0" borderId="8" xfId="3" applyFont="1" applyFill="1" applyBorder="1" applyAlignment="1">
      <alignment horizontal="center" vertical="center" wrapText="1"/>
    </xf>
    <xf numFmtId="3" fontId="17" fillId="0" borderId="8" xfId="3" applyNumberFormat="1" applyFont="1" applyFill="1" applyBorder="1" applyAlignment="1">
      <alignment horizontal="center" vertical="center"/>
    </xf>
    <xf numFmtId="2" fontId="17" fillId="0" borderId="8" xfId="3" applyNumberFormat="1" applyFont="1" applyFill="1" applyBorder="1" applyAlignment="1">
      <alignment horizontal="right" vertical="top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3" applyNumberFormat="1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vertical="center" wrapText="1"/>
    </xf>
    <xf numFmtId="0" fontId="17" fillId="0" borderId="11" xfId="3" applyFont="1" applyFill="1" applyBorder="1" applyAlignment="1">
      <alignment horizontal="center" vertical="center" wrapText="1"/>
    </xf>
    <xf numFmtId="167" fontId="17" fillId="0" borderId="11" xfId="3" applyNumberFormat="1" applyFont="1" applyFill="1" applyBorder="1" applyAlignment="1">
      <alignment horizontal="center" vertical="center" wrapText="1"/>
    </xf>
    <xf numFmtId="2" fontId="17" fillId="0" borderId="11" xfId="3" applyNumberFormat="1" applyFont="1" applyFill="1" applyBorder="1" applyAlignment="1">
      <alignment horizontal="center" vertical="center" wrapText="1"/>
    </xf>
    <xf numFmtId="4" fontId="17" fillId="0" borderId="11" xfId="3" applyNumberFormat="1" applyFont="1" applyFill="1" applyBorder="1" applyAlignment="1">
      <alignment horizontal="center" vertical="center" wrapText="1"/>
    </xf>
    <xf numFmtId="2" fontId="5" fillId="0" borderId="12" xfId="3" applyNumberFormat="1" applyFont="1" applyFill="1" applyBorder="1" applyAlignment="1">
      <alignment horizontal="center" vertical="center" wrapText="1"/>
    </xf>
    <xf numFmtId="2" fontId="5" fillId="0" borderId="13" xfId="3" applyNumberFormat="1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5" xfId="3" applyFont="1" applyBorder="1" applyAlignment="1">
      <alignment horizontal="left" vertical="top" wrapText="1"/>
    </xf>
    <xf numFmtId="0" fontId="17" fillId="0" borderId="15" xfId="3" applyFont="1" applyFill="1" applyBorder="1" applyAlignment="1">
      <alignment horizontal="center" vertical="center" wrapText="1"/>
    </xf>
    <xf numFmtId="2" fontId="17" fillId="0" borderId="15" xfId="3" applyNumberFormat="1" applyFont="1" applyFill="1" applyBorder="1" applyAlignment="1">
      <alignment horizontal="center" vertical="center" wrapText="1"/>
    </xf>
    <xf numFmtId="4" fontId="17" fillId="0" borderId="15" xfId="3" applyNumberFormat="1" applyFont="1" applyFill="1" applyBorder="1" applyAlignment="1">
      <alignment horizontal="center" vertical="center" wrapText="1"/>
    </xf>
    <xf numFmtId="0" fontId="5" fillId="4" borderId="16" xfId="3" applyFont="1" applyFill="1" applyBorder="1" applyAlignment="1">
      <alignment horizontal="center" vertical="center" wrapText="1"/>
    </xf>
    <xf numFmtId="2" fontId="5" fillId="4" borderId="17" xfId="3" applyNumberFormat="1" applyFont="1" applyFill="1" applyBorder="1" applyAlignment="1">
      <alignment horizontal="center" vertical="center" wrapText="1"/>
    </xf>
    <xf numFmtId="4" fontId="5" fillId="4" borderId="17" xfId="3" applyNumberFormat="1" applyFont="1" applyFill="1" applyBorder="1" applyAlignment="1">
      <alignment horizontal="center" vertical="center" wrapText="1"/>
    </xf>
    <xf numFmtId="4" fontId="17" fillId="0" borderId="18" xfId="3" applyNumberFormat="1" applyFont="1" applyFill="1" applyBorder="1" applyAlignment="1">
      <alignment horizontal="center" vertical="center" wrapText="1"/>
    </xf>
    <xf numFmtId="0" fontId="17" fillId="4" borderId="10" xfId="3" applyFont="1" applyFill="1" applyBorder="1" applyAlignment="1">
      <alignment horizontal="center" vertical="center" wrapText="1"/>
    </xf>
    <xf numFmtId="0" fontId="17" fillId="4" borderId="11" xfId="3" applyFont="1" applyFill="1" applyBorder="1" applyAlignment="1">
      <alignment horizontal="left" vertical="top" wrapText="1"/>
    </xf>
    <xf numFmtId="0" fontId="17" fillId="4" borderId="11" xfId="3" applyFont="1" applyFill="1" applyBorder="1" applyAlignment="1">
      <alignment horizontal="center" vertical="center" wrapText="1"/>
    </xf>
    <xf numFmtId="2" fontId="17" fillId="4" borderId="11" xfId="3" applyNumberFormat="1" applyFont="1" applyFill="1" applyBorder="1" applyAlignment="1">
      <alignment horizontal="center" vertical="center" wrapText="1"/>
    </xf>
    <xf numFmtId="4" fontId="17" fillId="4" borderId="11" xfId="3" applyNumberFormat="1" applyFont="1" applyFill="1" applyBorder="1" applyAlignment="1">
      <alignment horizontal="center" vertical="center" wrapText="1"/>
    </xf>
    <xf numFmtId="0" fontId="17" fillId="4" borderId="7" xfId="3" applyFont="1" applyFill="1" applyBorder="1" applyAlignment="1">
      <alignment horizontal="center" vertical="center" wrapText="1"/>
    </xf>
    <xf numFmtId="0" fontId="17" fillId="4" borderId="8" xfId="3" applyFont="1" applyFill="1" applyBorder="1" applyAlignment="1">
      <alignment horizontal="left" vertical="top" wrapText="1"/>
    </xf>
    <xf numFmtId="0" fontId="17" fillId="4" borderId="8" xfId="3" applyFont="1" applyFill="1" applyBorder="1" applyAlignment="1">
      <alignment horizontal="center" vertical="center" wrapText="1"/>
    </xf>
    <xf numFmtId="4" fontId="17" fillId="4" borderId="8" xfId="3" applyNumberFormat="1" applyFont="1" applyFill="1" applyBorder="1" applyAlignment="1">
      <alignment horizontal="center" vertical="center" wrapText="1"/>
    </xf>
    <xf numFmtId="2" fontId="17" fillId="4" borderId="8" xfId="3" applyNumberFormat="1" applyFont="1" applyFill="1" applyBorder="1" applyAlignment="1">
      <alignment horizontal="center" vertical="center" wrapText="1"/>
    </xf>
    <xf numFmtId="4" fontId="17" fillId="0" borderId="19" xfId="3" applyNumberFormat="1" applyFont="1" applyFill="1" applyBorder="1" applyAlignment="1">
      <alignment horizontal="center" vertical="center" wrapText="1"/>
    </xf>
    <xf numFmtId="4" fontId="17" fillId="4" borderId="18" xfId="3" applyNumberFormat="1" applyFont="1" applyFill="1" applyBorder="1" applyAlignment="1">
      <alignment horizontal="center" vertical="center" wrapText="1"/>
    </xf>
    <xf numFmtId="4" fontId="17" fillId="4" borderId="9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top" wrapText="1"/>
    </xf>
    <xf numFmtId="1" fontId="5" fillId="3" borderId="0" xfId="18" applyNumberFormat="1" applyFont="1" applyFill="1" applyBorder="1" applyAlignment="1">
      <alignment horizontal="left"/>
    </xf>
    <xf numFmtId="0" fontId="1" fillId="0" borderId="0" xfId="3" applyFont="1"/>
    <xf numFmtId="0" fontId="3" fillId="0" borderId="0" xfId="3" applyFont="1"/>
    <xf numFmtId="0" fontId="3" fillId="0" borderId="0" xfId="3" applyFont="1" applyBorder="1"/>
    <xf numFmtId="0" fontId="14" fillId="0" borderId="0" xfId="3" applyFont="1" applyFill="1" applyBorder="1" applyAlignment="1">
      <alignment horizontal="center" vertical="top" wrapText="1"/>
    </xf>
    <xf numFmtId="1" fontId="20" fillId="0" borderId="15" xfId="3" applyNumberFormat="1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  <xf numFmtId="1" fontId="5" fillId="3" borderId="0" xfId="18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left" vertical="top" wrapText="1"/>
    </xf>
    <xf numFmtId="0" fontId="14" fillId="0" borderId="0" xfId="3" applyFont="1" applyFill="1" applyBorder="1" applyAlignment="1">
      <alignment horizontal="center" vertical="top" wrapText="1"/>
    </xf>
    <xf numFmtId="167" fontId="5" fillId="0" borderId="22" xfId="3" applyNumberFormat="1" applyFont="1" applyFill="1" applyBorder="1" applyAlignment="1">
      <alignment horizontal="center" vertical="center" wrapText="1"/>
    </xf>
    <xf numFmtId="167" fontId="5" fillId="0" borderId="23" xfId="3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top" wrapText="1"/>
    </xf>
  </cellXfs>
  <cellStyles count="33">
    <cellStyle name="Def_norm" xfId="1"/>
    <cellStyle name="Excel Built-in Normal" xfId="2"/>
    <cellStyle name="Excel Built-in Normal 2" xfId="3"/>
    <cellStyle name="Excel Built-in Normal 2 2" xfId="4"/>
    <cellStyle name="Excel Built-in Normal 2 2 2" xfId="5"/>
    <cellStyle name="Excel Built-in Normal 3" xfId="6"/>
    <cellStyle name="Heading" xfId="7"/>
    <cellStyle name="Heading 1" xfId="8"/>
    <cellStyle name="Heading1" xfId="9"/>
    <cellStyle name="Normal 3" xfId="10"/>
    <cellStyle name="Normal 3 2" xfId="11"/>
    <cellStyle name="Normal_Appendix 01A&amp;B" xfId="12"/>
    <cellStyle name="Normál_Munka1" xfId="13"/>
    <cellStyle name="Result" xfId="14"/>
    <cellStyle name="Result2" xfId="15"/>
    <cellStyle name="TableStyleLight1" xfId="16"/>
    <cellStyle name="TableStyleLight1 2" xfId="17"/>
    <cellStyle name="Обычный" xfId="0" builtinId="0"/>
    <cellStyle name="Обычный 2" xfId="18"/>
    <cellStyle name="Обычный 2 2" xfId="19"/>
    <cellStyle name="Обычный 2 2 2" xfId="20"/>
    <cellStyle name="Обычный 3" xfId="21"/>
    <cellStyle name="Обычный 4" xfId="22"/>
    <cellStyle name="Обычный 4 2" xfId="23"/>
    <cellStyle name="Обычный 4 3" xfId="24"/>
    <cellStyle name="Обычный 5" xfId="25"/>
    <cellStyle name="Обычный 6" xfId="26"/>
    <cellStyle name="Примечание 2" xfId="27"/>
    <cellStyle name="Стиль 1" xfId="28"/>
    <cellStyle name="Финансовый 2" xfId="29"/>
    <cellStyle name="Финансовый 2 2" xfId="30"/>
    <cellStyle name="Финансовый 3" xfId="31"/>
    <cellStyle name="Финансовый 3 2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3;&#1040;&#1058;&#1040;&#1051;&#1030;&#1071;\&#1053;&#1040;&#1058;&#1040;&#1051;&#1048;&#1071;\&#1055;&#1056;&#1048;&#1050;&#1051;&#1040;&#1044;&#1048;%20&#1041;&#1070;&#1044;&#1046;&#1045;&#1058;&#1030;&#1042;\&#1047;&#1084;.6_&#1041;&#1102;&#1076;&#1078;&#1077;&#1090;%20&#1044;&#1043;&#1058;&#8470;3_18.11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. №1(зм.в.3)"/>
      <sheetName val="матер-ли"/>
      <sheetName val="Лист1"/>
    </sheetNames>
    <sheetDataSet>
      <sheetData sheetId="0" refreshError="1"/>
      <sheetData sheetId="1" refreshError="1">
        <row r="6">
          <cell r="B6" t="str">
            <v>Арматура Ø6-8 класу А240</v>
          </cell>
        </row>
        <row r="7">
          <cell r="B7" t="str">
            <v>Арматура Ø10 класу  А500</v>
          </cell>
        </row>
        <row r="8">
          <cell r="B8" t="str">
            <v>Арматура Ø12-32 класу А500</v>
          </cell>
        </row>
        <row r="9">
          <cell r="B9" t="str">
            <v>Балка для марша</v>
          </cell>
        </row>
        <row r="10">
          <cell r="B10" t="str">
            <v>Бетон П4 В25 F200 W6  з доставкою на об'єкт</v>
          </cell>
        </row>
        <row r="11">
          <cell r="B11" t="str">
            <v>Бетон П4 В30 F200 W6 з доставкою на об'єкт</v>
          </cell>
        </row>
        <row r="12">
          <cell r="B12" t="str">
            <v>Бетон П4 В25 F200 W6 М5 з доставкою на об'єкт</v>
          </cell>
        </row>
        <row r="13">
          <cell r="B13" t="str">
            <v>Бетон П4 В30 F200 W6 М5 з доставкою на об'єкт</v>
          </cell>
        </row>
        <row r="14">
          <cell r="B14" t="str">
            <v>Бетон П4 В30 F200 W6 М15 з доставкою на об'єкт</v>
          </cell>
        </row>
        <row r="15">
          <cell r="B15" t="str">
            <v>Бетон П4 В25 F200 W6 М15 з доставкою на об'єкт</v>
          </cell>
        </row>
        <row r="16">
          <cell r="B16" t="str">
            <v>Бетон П4 В12,5 F50 Р4 W6 З з доставкою на об'єкт</v>
          </cell>
        </row>
        <row r="17">
          <cell r="B17" t="str">
            <v>Вентблоки ВБ-3-30</v>
          </cell>
        </row>
        <row r="18">
          <cell r="B18" t="str">
            <v>Вентблоки ВБ-4-30</v>
          </cell>
        </row>
        <row r="19">
          <cell r="B19" t="str">
            <v>Вироби будівельні керамічні "СБК 250*380*215"</v>
          </cell>
        </row>
        <row r="20">
          <cell r="B20" t="str">
            <v>Відлив фарбований (RAL)зі сталі товщ.0,7мм</v>
          </cell>
        </row>
        <row r="21">
          <cell r="B21" t="str">
            <v>Газ пропан</v>
          </cell>
        </row>
        <row r="22">
          <cell r="B22" t="str">
            <v>Гемофон полотно ППЄ 5 мм</v>
          </cell>
        </row>
        <row r="23">
          <cell r="B23" t="str">
            <v>Геотекстиль</v>
          </cell>
        </row>
        <row r="24">
          <cell r="B24" t="str">
            <v>Герметик поліуретановий</v>
          </cell>
        </row>
        <row r="25">
          <cell r="B25" t="str">
            <v>Гідроізоляція CR-65</v>
          </cell>
        </row>
        <row r="26">
          <cell r="B26" t="str">
            <v>Грунт універсальний Уні Праймер</v>
          </cell>
        </row>
        <row r="27">
          <cell r="B27" t="str">
            <v>Грунт Baumit Grunt</v>
          </cell>
        </row>
        <row r="28">
          <cell r="B28" t="str">
            <v>Ґрунт доставляється з вул. Деміївська на вул. Дегтяренка, коефіцієнт ущільнення 1,2</v>
          </cell>
        </row>
        <row r="29">
          <cell r="B29" t="str">
            <v>Ґрунтовка ГФ-021</v>
          </cell>
        </row>
        <row r="30">
          <cell r="B30" t="str">
            <v>Ґрунтовка СТ-17</v>
          </cell>
        </row>
        <row r="31">
          <cell r="B31" t="str">
            <v>Дріт в'язальний</v>
          </cell>
        </row>
        <row r="32">
          <cell r="B32" t="str">
            <v>Джгут</v>
          </cell>
        </row>
        <row r="33">
          <cell r="B33" t="str">
            <v>Диск відр. Ø230 мм</v>
          </cell>
        </row>
        <row r="34">
          <cell r="B34" t="str">
            <v>Дюбель 10х220мм, з подовженою розпірною базою, зі сталевим оцинкованим цвяхом та пластиковою голівкою</v>
          </cell>
        </row>
        <row r="35">
          <cell r="B35" t="str">
            <v>Дюбель 10х140 мм з металевим цвяхом з подовженою розпірною частиною</v>
          </cell>
        </row>
        <row r="36">
          <cell r="B36" t="str">
            <v>Дюбель 6х40 мм</v>
          </cell>
        </row>
        <row r="37">
          <cell r="B37" t="str">
            <v>Дюбель анкерний</v>
          </cell>
        </row>
        <row r="38">
          <cell r="B38" t="str">
            <v>Елементи кріплення</v>
          </cell>
        </row>
        <row r="39">
          <cell r="B39" t="str">
            <v>Закладні деталі з полоси 40х4</v>
          </cell>
        </row>
        <row r="40">
          <cell r="B40" t="str">
            <v>Залізобетонні марш-площадки</v>
          </cell>
        </row>
        <row r="41">
          <cell r="B41" t="str">
            <v>Керамічних блоків 2NF ТМ "Керамкомфорт" ПАТ"СБК" з доставкою на об'єкт</v>
          </cell>
        </row>
        <row r="42">
          <cell r="B42" t="str">
            <v>Керамзитобетон М100</v>
          </cell>
        </row>
        <row r="43">
          <cell r="B43" t="str">
            <v>Клей ПроКонтакт</v>
          </cell>
        </row>
        <row r="44">
          <cell r="B44" t="str">
            <v>Клей Баумакол Медіо</v>
          </cell>
        </row>
        <row r="45">
          <cell r="B45" t="str">
            <v>Кутовий профіль зовнішній ПВХ з сіткою100х100мм</v>
          </cell>
        </row>
        <row r="46">
          <cell r="B46" t="str">
            <v>Ліфти (2 шт - 630 кг, 1 шт - 1000 кг)</v>
          </cell>
        </row>
        <row r="47">
          <cell r="B47" t="str">
            <v>Мастика бітумно-полімерна Техноніколь</v>
          </cell>
        </row>
        <row r="48">
          <cell r="B48" t="str">
            <v xml:space="preserve">Мембрана дренажна </v>
          </cell>
        </row>
        <row r="49">
          <cell r="B49" t="str">
            <v xml:space="preserve"> Металопластикові вікна та балконі двері (профіль 5-ти камерний,  склопакет - 2-х камерний енергозберігаючий), в т.ч. підвіконник та відлив</v>
          </cell>
        </row>
        <row r="50">
          <cell r="B50" t="str">
            <v>Металопластикові вікна балконів та лоджій (профіль 3 камерний, склопакет - 1-однокамерний)</v>
          </cell>
        </row>
        <row r="51">
          <cell r="B51" t="str">
            <v>Металопластикові вікна та двері в місцях загального користування, в т.ч. нежитлових приміщеннях (профіль 3 камерний, склопакет - 1-однокамерний)</v>
          </cell>
        </row>
        <row r="52">
          <cell r="B52" t="str">
            <v>Металеві протиударні двері (двополі з фрамугою 1260*2460мм)</v>
          </cell>
        </row>
        <row r="53">
          <cell r="B53" t="str">
            <v>Металеві вхідні двері в квартири з МДФ накладками (ЕІ 30) + монтаж</v>
          </cell>
        </row>
        <row r="54">
          <cell r="B54" t="str">
            <v>Металеві двері вхідної групи з МДФ накладками</v>
          </cell>
        </row>
        <row r="55">
          <cell r="B55" t="str">
            <v>Металеві люки в нішах інженерних комунікацій (900*1070мм)</v>
          </cell>
        </row>
        <row r="56">
          <cell r="B56" t="str">
            <v>Мін. декор.штук.Едель Пуц "барашек К"</v>
          </cell>
        </row>
        <row r="57">
          <cell r="B57" t="str">
            <v>Мінераловатна плита  145 кг/м3</v>
          </cell>
        </row>
        <row r="58">
          <cell r="B58" t="str">
            <v>Мінераловатна плита  135 кг/м3</v>
          </cell>
        </row>
        <row r="59">
          <cell r="B59" t="str">
            <v>Мозаїчна штукатурка BAUMIT</v>
          </cell>
        </row>
        <row r="60">
          <cell r="B60" t="str">
            <v>Паробар'єр</v>
          </cell>
        </row>
        <row r="61">
          <cell r="B61" t="str">
            <v>Перемичка 1ПБ13-1</v>
          </cell>
        </row>
        <row r="62">
          <cell r="B62" t="str">
            <v>Пінопласт ПСБ-С-25 ГОСТ</v>
          </cell>
        </row>
        <row r="63">
          <cell r="B63" t="str">
            <v>Пінополістирол екструдований Г-1</v>
          </cell>
        </row>
        <row r="64">
          <cell r="B64" t="str">
            <v>Пінополістирол екструдований Г-4</v>
          </cell>
        </row>
        <row r="65">
          <cell r="B65" t="str">
            <v>Пісок річковий з доставкою на об'єкт</v>
          </cell>
        </row>
        <row r="66">
          <cell r="B66" t="str">
            <v>Пісок овражний з доставкою на об'єкт</v>
          </cell>
        </row>
        <row r="67">
          <cell r="B67" t="str">
            <v>Плівка ПЕ 150 мкр</v>
          </cell>
        </row>
        <row r="68">
          <cell r="B68" t="str">
            <v>Плитка Керамограніт(фасад)</v>
          </cell>
        </row>
        <row r="69">
          <cell r="B69" t="str">
            <v>Плитка Грес А100</v>
          </cell>
        </row>
        <row r="70">
          <cell r="B70" t="str">
            <v>Плитка Грес Х200</v>
          </cell>
        </row>
        <row r="71">
          <cell r="B71" t="str">
            <v>Плитка бетонна с доставкою</v>
          </cell>
        </row>
        <row r="72">
          <cell r="B72" t="str">
            <v>Праймер бітумний Техноніколь</v>
          </cell>
        </row>
        <row r="73">
          <cell r="B73" t="str">
            <v>Профіль декоративний "Бронза"</v>
          </cell>
        </row>
        <row r="74">
          <cell r="B74" t="str">
            <v>Розчин РК М75 П-12 З з доставкою на об'єкт</v>
          </cell>
        </row>
        <row r="75">
          <cell r="B75" t="str">
            <v>Розчин РК М100 П-12-С з доставкою на об'єкт</v>
          </cell>
        </row>
        <row r="76">
          <cell r="B76" t="str">
            <v>Розчин РК М150 П-12-С з доставкою на об'єкт</v>
          </cell>
        </row>
        <row r="77">
          <cell r="B77" t="str">
            <v>Саморізи покрівельні</v>
          </cell>
        </row>
        <row r="78">
          <cell r="B78" t="str">
            <v>Сітка Бауміт стар Текс</v>
          </cell>
        </row>
        <row r="79">
          <cell r="B79" t="str">
            <v>Сітка кладочна ВР-1 Ø4мм 50х50</v>
          </cell>
        </row>
        <row r="80">
          <cell r="B80" t="str">
            <v>Сітка кладочна ВР-1 Ø3мм 100х100</v>
          </cell>
        </row>
        <row r="81">
          <cell r="B81" t="str">
            <v>Силіконова фарба Бауміт</v>
          </cell>
        </row>
        <row r="82">
          <cell r="B82" t="str">
            <v xml:space="preserve">Скриньки поштові </v>
          </cell>
        </row>
        <row r="83">
          <cell r="B83" t="str">
            <v>Стрічка К2</v>
          </cell>
        </row>
        <row r="84">
          <cell r="B84" t="str">
            <v>Стрічка перфорована</v>
          </cell>
        </row>
        <row r="85">
          <cell r="B85" t="str">
            <v xml:space="preserve">Суміш Кнауф МП-75,  30 кг </v>
          </cell>
        </row>
        <row r="86">
          <cell r="B86" t="str">
            <v>Труба 30х30х3</v>
          </cell>
        </row>
        <row r="87">
          <cell r="B87" t="str">
            <v>Уніфлекс ЕПП Техноніколь</v>
          </cell>
        </row>
        <row r="88">
          <cell r="B88" t="str">
            <v>Уніфлекс ЕКП сланець сірий Техноніколь</v>
          </cell>
        </row>
        <row r="89">
          <cell r="B89" t="str">
            <v>Фарба масляна</v>
          </cell>
        </row>
        <row r="90">
          <cell r="B90" t="str">
            <v>Фарба в/е</v>
          </cell>
        </row>
        <row r="91">
          <cell r="B91" t="str">
            <v>Фіксатори для сітки</v>
          </cell>
        </row>
        <row r="92">
          <cell r="B92" t="str">
            <v>Фуга СЕ-40</v>
          </cell>
        </row>
        <row r="93">
          <cell r="B93" t="str">
            <v>Цегла повнотіла з доставкою на об'єкт М-100</v>
          </cell>
        </row>
        <row r="94">
          <cell r="B94" t="str">
            <v>Цемент М400</v>
          </cell>
        </row>
        <row r="95">
          <cell r="B95" t="str">
            <v>Шпаклівка Knauf фініш</v>
          </cell>
        </row>
        <row r="96">
          <cell r="B96" t="str">
            <v>Шпаклівка Knauf мульти-фініш</v>
          </cell>
        </row>
        <row r="97">
          <cell r="B97" t="str">
            <v>Шліфщкурка 115 мм</v>
          </cell>
        </row>
        <row r="98">
          <cell r="B98" t="str">
            <v>Щебінь (20-40, 40-70)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55" zoomScaleSheetLayoutView="100" workbookViewId="0">
      <selection activeCell="I27" sqref="I27"/>
    </sheetView>
  </sheetViews>
  <sheetFormatPr defaultColWidth="8.85546875" defaultRowHeight="15"/>
  <cols>
    <col min="1" max="1" width="6.5703125" style="62" customWidth="1"/>
    <col min="2" max="2" width="69.5703125" style="63" customWidth="1"/>
    <col min="3" max="3" width="8" style="62" customWidth="1"/>
    <col min="4" max="4" width="14.7109375" style="62" customWidth="1"/>
    <col min="5" max="5" width="15.42578125" style="63" customWidth="1"/>
    <col min="6" max="6" width="17.85546875" style="63" customWidth="1"/>
    <col min="7" max="7" width="12.5703125" style="63" customWidth="1"/>
    <col min="8" max="8" width="15.28515625" style="63" customWidth="1"/>
    <col min="9" max="9" width="16.5703125" style="63" customWidth="1"/>
    <col min="10" max="10" width="17" style="63" customWidth="1"/>
    <col min="11" max="11" width="8.85546875" style="64"/>
    <col min="12" max="13" width="12.5703125" style="64" bestFit="1" customWidth="1"/>
    <col min="14" max="16384" width="8.85546875" style="64"/>
  </cols>
  <sheetData>
    <row r="1" spans="1:10" s="2" customFormat="1" ht="18">
      <c r="A1" s="60"/>
      <c r="B1" s="60"/>
      <c r="C1" s="60"/>
      <c r="D1" s="60"/>
      <c r="E1" s="60"/>
      <c r="F1" s="60"/>
      <c r="G1" s="60"/>
      <c r="H1" s="60"/>
      <c r="I1" s="60"/>
    </row>
    <row r="2" spans="1:10" s="2" customFormat="1" ht="18.75" customHeight="1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8">
      <c r="A3" s="70" t="s">
        <v>18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2" customFormat="1" ht="36" customHeight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s="2" customFormat="1" ht="18">
      <c r="A5" s="70" t="s">
        <v>19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s="2" customFormat="1" ht="18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s="2" customFormat="1" ht="18">
      <c r="A7" s="65"/>
      <c r="B7" s="82" t="s">
        <v>21</v>
      </c>
      <c r="C7" s="82"/>
      <c r="D7" s="82"/>
      <c r="E7" s="65"/>
      <c r="F7" s="65"/>
      <c r="G7" s="65"/>
      <c r="H7" s="65"/>
      <c r="I7" s="65"/>
      <c r="J7" s="65"/>
    </row>
    <row r="8" spans="1:10" s="2" customFormat="1" ht="36" customHeight="1">
      <c r="A8" s="65"/>
      <c r="B8" s="82" t="s">
        <v>20</v>
      </c>
      <c r="C8" s="82"/>
      <c r="D8" s="82"/>
      <c r="E8" s="65"/>
      <c r="F8" s="65"/>
      <c r="G8" s="65"/>
      <c r="H8" s="65"/>
      <c r="I8" s="65"/>
      <c r="J8" s="65"/>
    </row>
    <row r="9" spans="1:10" s="2" customFormat="1" ht="18.75" thickBot="1">
      <c r="A9" s="60"/>
      <c r="B9" s="60"/>
      <c r="C9" s="60"/>
      <c r="D9" s="60"/>
      <c r="E9" s="60"/>
      <c r="F9" s="60"/>
      <c r="G9" s="60"/>
      <c r="H9" s="60"/>
      <c r="I9" s="60"/>
      <c r="J9" s="60"/>
    </row>
    <row r="10" spans="1:10" s="3" customFormat="1" ht="50.65" customHeight="1" thickBot="1">
      <c r="A10" s="76" t="s">
        <v>4</v>
      </c>
      <c r="B10" s="78" t="s">
        <v>5</v>
      </c>
      <c r="C10" s="80" t="s">
        <v>6</v>
      </c>
      <c r="D10" s="71" t="s">
        <v>14</v>
      </c>
      <c r="E10" s="73" t="s">
        <v>7</v>
      </c>
      <c r="F10" s="74"/>
      <c r="G10" s="75"/>
      <c r="H10" s="73" t="s">
        <v>8</v>
      </c>
      <c r="I10" s="74"/>
      <c r="J10" s="75"/>
    </row>
    <row r="11" spans="1:10" s="4" customFormat="1" ht="88.9" customHeight="1" thickBot="1">
      <c r="A11" s="77"/>
      <c r="B11" s="79"/>
      <c r="C11" s="81"/>
      <c r="D11" s="72"/>
      <c r="E11" s="36" t="s">
        <v>17</v>
      </c>
      <c r="F11" s="37" t="s">
        <v>12</v>
      </c>
      <c r="G11" s="36" t="s">
        <v>0</v>
      </c>
      <c r="H11" s="37" t="s">
        <v>17</v>
      </c>
      <c r="I11" s="36" t="s">
        <v>12</v>
      </c>
      <c r="J11" s="37" t="s">
        <v>0</v>
      </c>
    </row>
    <row r="12" spans="1:10" s="4" customFormat="1" ht="19.5" thickBot="1">
      <c r="A12" s="43" t="s">
        <v>15</v>
      </c>
      <c r="B12" s="67" t="s">
        <v>3</v>
      </c>
      <c r="C12" s="67"/>
      <c r="D12" s="67"/>
      <c r="E12" s="44"/>
      <c r="F12" s="44"/>
      <c r="G12" s="44"/>
      <c r="H12" s="45">
        <f>SUM(H13:H18)</f>
        <v>0</v>
      </c>
      <c r="I12" s="45">
        <f>SUM(I13:I18)</f>
        <v>89820.4</v>
      </c>
      <c r="J12" s="45">
        <f>SUM(J13:J18)</f>
        <v>89820.4</v>
      </c>
    </row>
    <row r="13" spans="1:10" s="4" customFormat="1" ht="18.75">
      <c r="A13" s="38">
        <v>1</v>
      </c>
      <c r="B13" s="39" t="s">
        <v>22</v>
      </c>
      <c r="C13" s="40" t="s">
        <v>1</v>
      </c>
      <c r="D13" s="66">
        <v>325</v>
      </c>
      <c r="E13" s="41"/>
      <c r="F13" s="41">
        <v>21.2</v>
      </c>
      <c r="G13" s="41">
        <f>E13+F13</f>
        <v>21.2</v>
      </c>
      <c r="H13" s="42">
        <f>D13*E13</f>
        <v>0</v>
      </c>
      <c r="I13" s="42">
        <f>D13*F13</f>
        <v>6890</v>
      </c>
      <c r="J13" s="57">
        <f>H13+I13</f>
        <v>6890</v>
      </c>
    </row>
    <row r="14" spans="1:10" s="4" customFormat="1" ht="18.75">
      <c r="A14" s="38">
        <v>2</v>
      </c>
      <c r="B14" s="39" t="s">
        <v>23</v>
      </c>
      <c r="C14" s="40" t="s">
        <v>1</v>
      </c>
      <c r="D14" s="66">
        <v>372</v>
      </c>
      <c r="E14" s="41"/>
      <c r="F14" s="41">
        <v>21.2</v>
      </c>
      <c r="G14" s="41">
        <f t="shared" ref="G14:G18" si="0">E14+F14</f>
        <v>21.2</v>
      </c>
      <c r="H14" s="42"/>
      <c r="I14" s="42">
        <f t="shared" ref="I14:I18" si="1">D14*F14</f>
        <v>7886.4</v>
      </c>
      <c r="J14" s="57">
        <f t="shared" ref="J14:J18" si="2">H14+I14</f>
        <v>7886.4</v>
      </c>
    </row>
    <row r="15" spans="1:10" s="4" customFormat="1" ht="18.75">
      <c r="A15" s="38">
        <v>3</v>
      </c>
      <c r="B15" s="39" t="s">
        <v>24</v>
      </c>
      <c r="C15" s="40" t="s">
        <v>1</v>
      </c>
      <c r="D15" s="66">
        <v>697</v>
      </c>
      <c r="E15" s="41"/>
      <c r="F15" s="41">
        <v>2</v>
      </c>
      <c r="G15" s="41">
        <f t="shared" si="0"/>
        <v>2</v>
      </c>
      <c r="H15" s="42"/>
      <c r="I15" s="42">
        <f t="shared" si="1"/>
        <v>1394</v>
      </c>
      <c r="J15" s="57">
        <f t="shared" si="2"/>
        <v>1394</v>
      </c>
    </row>
    <row r="16" spans="1:10" s="4" customFormat="1" ht="18.75">
      <c r="A16" s="38">
        <v>4</v>
      </c>
      <c r="B16" s="39" t="s">
        <v>25</v>
      </c>
      <c r="C16" s="40" t="s">
        <v>1</v>
      </c>
      <c r="D16" s="66">
        <v>18</v>
      </c>
      <c r="E16" s="41"/>
      <c r="F16" s="41">
        <v>5</v>
      </c>
      <c r="G16" s="41">
        <f t="shared" si="0"/>
        <v>5</v>
      </c>
      <c r="H16" s="42"/>
      <c r="I16" s="42">
        <f t="shared" si="1"/>
        <v>90</v>
      </c>
      <c r="J16" s="57">
        <f t="shared" si="2"/>
        <v>90</v>
      </c>
    </row>
    <row r="17" spans="1:10" s="4" customFormat="1" ht="18.75">
      <c r="A17" s="38">
        <v>5</v>
      </c>
      <c r="B17" s="39" t="s">
        <v>26</v>
      </c>
      <c r="C17" s="40" t="s">
        <v>1</v>
      </c>
      <c r="D17" s="66">
        <v>1550</v>
      </c>
      <c r="E17" s="41"/>
      <c r="F17" s="41">
        <v>12.26</v>
      </c>
      <c r="G17" s="41">
        <f>E17+F17</f>
        <v>12.26</v>
      </c>
      <c r="H17" s="42"/>
      <c r="I17" s="42">
        <f t="shared" si="1"/>
        <v>19003</v>
      </c>
      <c r="J17" s="57">
        <f t="shared" si="2"/>
        <v>19003</v>
      </c>
    </row>
    <row r="18" spans="1:10" s="4" customFormat="1" ht="19.5" thickBot="1">
      <c r="A18" s="38">
        <v>6</v>
      </c>
      <c r="B18" s="39" t="s">
        <v>27</v>
      </c>
      <c r="C18" s="40" t="s">
        <v>1</v>
      </c>
      <c r="D18" s="66">
        <v>4450</v>
      </c>
      <c r="E18" s="41"/>
      <c r="F18" s="41">
        <v>12.26</v>
      </c>
      <c r="G18" s="41">
        <f t="shared" si="0"/>
        <v>12.26</v>
      </c>
      <c r="H18" s="42"/>
      <c r="I18" s="42">
        <f t="shared" si="1"/>
        <v>54557</v>
      </c>
      <c r="J18" s="57">
        <f t="shared" si="2"/>
        <v>54557</v>
      </c>
    </row>
    <row r="19" spans="1:10" s="5" customFormat="1" ht="18.75">
      <c r="A19" s="47"/>
      <c r="B19" s="48" t="s">
        <v>13</v>
      </c>
      <c r="C19" s="49"/>
      <c r="D19" s="50"/>
      <c r="E19" s="50"/>
      <c r="F19" s="50"/>
      <c r="G19" s="50"/>
      <c r="H19" s="51">
        <f>0.02*H12</f>
        <v>0</v>
      </c>
      <c r="I19" s="51">
        <f>0.05*I12</f>
        <v>4491.0199999999995</v>
      </c>
      <c r="J19" s="58">
        <f>I19</f>
        <v>4491.0199999999995</v>
      </c>
    </row>
    <row r="20" spans="1:10" s="5" customFormat="1" ht="19.5" thickBot="1">
      <c r="A20" s="52"/>
      <c r="B20" s="53" t="s">
        <v>2</v>
      </c>
      <c r="C20" s="54"/>
      <c r="D20" s="55"/>
      <c r="E20" s="56"/>
      <c r="F20" s="56"/>
      <c r="G20" s="56"/>
      <c r="H20" s="55"/>
      <c r="I20" s="55">
        <f>0.03*I12</f>
        <v>2694.6119999999996</v>
      </c>
      <c r="J20" s="59">
        <f>I20</f>
        <v>2694.6119999999996</v>
      </c>
    </row>
    <row r="21" spans="1:10" s="15" customFormat="1" ht="18.75">
      <c r="A21" s="30"/>
      <c r="B21" s="31" t="s">
        <v>9</v>
      </c>
      <c r="C21" s="32"/>
      <c r="D21" s="33"/>
      <c r="E21" s="34"/>
      <c r="F21" s="34"/>
      <c r="G21" s="34"/>
      <c r="H21" s="35">
        <f>H12+H19+H20</f>
        <v>0</v>
      </c>
      <c r="I21" s="35">
        <f>I12+I19+I20</f>
        <v>97006.031999999992</v>
      </c>
      <c r="J21" s="46">
        <f>J12+J19+J20</f>
        <v>97006.031999999992</v>
      </c>
    </row>
    <row r="22" spans="1:10" s="5" customFormat="1" ht="18.75">
      <c r="A22" s="21"/>
      <c r="B22" s="19" t="s">
        <v>10</v>
      </c>
      <c r="C22" s="16"/>
      <c r="D22" s="20"/>
      <c r="E22" s="17"/>
      <c r="F22" s="17"/>
      <c r="G22" s="17"/>
      <c r="H22" s="18">
        <f>H21/5</f>
        <v>0</v>
      </c>
      <c r="I22" s="18">
        <f>I21/5</f>
        <v>19401.206399999999</v>
      </c>
      <c r="J22" s="22">
        <f>J21/5</f>
        <v>19401.206399999999</v>
      </c>
    </row>
    <row r="23" spans="1:10" s="5" customFormat="1" ht="19.5" thickBot="1">
      <c r="A23" s="23"/>
      <c r="B23" s="24" t="s">
        <v>11</v>
      </c>
      <c r="C23" s="25"/>
      <c r="D23" s="26"/>
      <c r="E23" s="27"/>
      <c r="F23" s="27"/>
      <c r="G23" s="27"/>
      <c r="H23" s="28">
        <f>H21+H22</f>
        <v>0</v>
      </c>
      <c r="I23" s="28">
        <f>I21+I22</f>
        <v>116407.23839999999</v>
      </c>
      <c r="J23" s="29">
        <f>J21+J22</f>
        <v>116407.23839999999</v>
      </c>
    </row>
    <row r="24" spans="1:10" s="5" customFormat="1" ht="11.25" customHeight="1">
      <c r="A24" s="6"/>
      <c r="B24" s="69"/>
      <c r="C24" s="69"/>
      <c r="D24" s="69"/>
      <c r="E24" s="69"/>
      <c r="F24" s="69"/>
      <c r="G24" s="69"/>
      <c r="H24" s="69"/>
      <c r="I24" s="69"/>
      <c r="J24" s="69"/>
    </row>
    <row r="25" spans="1:10" s="5" customFormat="1" ht="18">
      <c r="A25" s="6"/>
      <c r="B25" s="7"/>
      <c r="C25" s="8"/>
      <c r="D25" s="9"/>
      <c r="E25" s="10"/>
      <c r="F25" s="10"/>
      <c r="G25" s="10"/>
      <c r="H25" s="13"/>
      <c r="I25" s="13"/>
      <c r="J25" s="14"/>
    </row>
    <row r="26" spans="1:10" s="5" customFormat="1" ht="37.5" customHeight="1">
      <c r="A26" s="1"/>
      <c r="B26" s="68"/>
      <c r="C26" s="68"/>
      <c r="D26" s="11"/>
      <c r="E26" s="11"/>
      <c r="F26" s="11"/>
      <c r="G26" s="11"/>
      <c r="H26" s="11"/>
      <c r="I26" s="11"/>
    </row>
    <row r="27" spans="1:10" s="5" customFormat="1" ht="25.35" customHeight="1">
      <c r="A27" s="1"/>
      <c r="B27" s="11"/>
      <c r="C27" s="11"/>
      <c r="D27" s="11"/>
      <c r="E27" s="11"/>
      <c r="F27" s="11"/>
      <c r="G27" s="11"/>
      <c r="H27" s="11"/>
      <c r="I27" s="11"/>
    </row>
    <row r="28" spans="1:10" s="5" customFormat="1" ht="25.35" customHeight="1">
      <c r="A28" s="1"/>
      <c r="B28" s="11"/>
      <c r="C28" s="11"/>
      <c r="D28" s="11"/>
      <c r="E28" s="11"/>
      <c r="F28" s="11"/>
      <c r="G28" s="11"/>
      <c r="H28" s="11"/>
      <c r="I28" s="11"/>
    </row>
    <row r="29" spans="1:10" s="5" customFormat="1" ht="25.35" customHeight="1">
      <c r="A29" s="1"/>
      <c r="B29" s="61"/>
      <c r="C29" s="61"/>
      <c r="D29" s="11"/>
      <c r="E29" s="11"/>
      <c r="F29" s="61"/>
      <c r="G29" s="61"/>
      <c r="H29" s="61"/>
      <c r="I29" s="61"/>
    </row>
    <row r="30" spans="1:10" s="5" customFormat="1" ht="25.35" customHeight="1">
      <c r="A30" s="1"/>
      <c r="B30" s="12"/>
      <c r="C30" s="12"/>
      <c r="D30" s="12"/>
      <c r="E30" s="12"/>
      <c r="F30" s="12"/>
      <c r="G30" s="12"/>
      <c r="H30" s="12"/>
      <c r="I30" s="12"/>
    </row>
  </sheetData>
  <sheetProtection selectLockedCells="1" selectUnlockedCells="1"/>
  <mergeCells count="15">
    <mergeCell ref="B12:D12"/>
    <mergeCell ref="B26:C26"/>
    <mergeCell ref="B24:J24"/>
    <mergeCell ref="A2:J2"/>
    <mergeCell ref="D10:D11"/>
    <mergeCell ref="E10:G10"/>
    <mergeCell ref="H10:J10"/>
    <mergeCell ref="A5:J5"/>
    <mergeCell ref="A3:J3"/>
    <mergeCell ref="A4:J4"/>
    <mergeCell ref="A10:A11"/>
    <mergeCell ref="B10:B11"/>
    <mergeCell ref="C10:C11"/>
    <mergeCell ref="B8:D8"/>
    <mergeCell ref="B7:D7"/>
  </mergeCells>
  <pageMargins left="0.70866141732283472" right="0.35433070866141736" top="0.47244094488188981" bottom="0.31496062992125984" header="0.51181102362204722" footer="0.51181102362204722"/>
  <pageSetup paperSize="9" scale="70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Кошторис</vt:lpstr>
      <vt:lpstr>Кошторис!__xlnm.Print_Area</vt:lpstr>
      <vt:lpstr>Кошторис!Область_печати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2021-04-30T10:46:16Z</dcterms:modified>
</cp:coreProperties>
</file>