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6" windowHeight="11160"/>
  </bookViews>
  <sheets>
    <sheet name="Аркуш1" sheetId="1" r:id="rId1"/>
    <sheet name="Лист1" sheetId="2" state="hidden" r:id="rId2"/>
  </sheets>
  <definedNames>
    <definedName name="_xlnm.Print_Area" localSheetId="0">Аркуш1!$A$1:$H$77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E60" i="1" l="1"/>
  <c r="E44" i="1"/>
  <c r="D33" i="1"/>
  <c r="D34" i="1" s="1"/>
  <c r="D45" i="1"/>
  <c r="E45" i="1" s="1"/>
  <c r="D42" i="1"/>
  <c r="E42" i="1" s="1"/>
  <c r="H42" i="1" s="1"/>
  <c r="D41" i="1"/>
  <c r="E41" i="1" s="1"/>
  <c r="H41" i="1" s="1"/>
  <c r="D31" i="1"/>
  <c r="E31" i="1" s="1"/>
  <c r="E28" i="1"/>
  <c r="H28" i="1" s="1"/>
  <c r="D28" i="1"/>
  <c r="D29" i="1" s="1"/>
  <c r="E29" i="1" s="1"/>
  <c r="E40" i="1"/>
  <c r="H40" i="1" s="1"/>
  <c r="E8" i="1"/>
  <c r="D8" i="1"/>
  <c r="D9" i="1" s="1"/>
  <c r="D10" i="1"/>
  <c r="D14" i="1"/>
  <c r="E14" i="1" s="1"/>
  <c r="D15" i="1"/>
  <c r="E15" i="1" s="1"/>
  <c r="E67" i="1"/>
  <c r="H67" i="1" s="1"/>
  <c r="D69" i="1"/>
  <c r="E69" i="1" s="1"/>
  <c r="D71" i="1"/>
  <c r="D72" i="1" s="1"/>
  <c r="E72" i="1" s="1"/>
  <c r="D30" i="1" l="1"/>
  <c r="E30" i="1" s="1"/>
  <c r="H31" i="1"/>
  <c r="E33" i="1"/>
  <c r="E34" i="1"/>
  <c r="H34" i="1" s="1"/>
  <c r="D35" i="1"/>
  <c r="D37" i="1"/>
  <c r="H29" i="1"/>
  <c r="D32" i="1"/>
  <c r="H30" i="1"/>
  <c r="D12" i="1"/>
  <c r="E12" i="1" s="1"/>
  <c r="E71" i="1"/>
  <c r="H71" i="1" s="1"/>
  <c r="E32" i="1" l="1"/>
  <c r="H32" i="1" s="1"/>
  <c r="D38" i="1"/>
  <c r="E38" i="1" s="1"/>
  <c r="H38" i="1" s="1"/>
  <c r="E37" i="1"/>
  <c r="E35" i="1"/>
  <c r="H35" i="1" s="1"/>
  <c r="H37" i="1"/>
  <c r="H33" i="1"/>
  <c r="H72" i="1"/>
  <c r="H15" i="1"/>
  <c r="H14" i="1"/>
  <c r="H12" i="1"/>
  <c r="D11" i="1"/>
  <c r="E11" i="1" s="1"/>
  <c r="H11" i="1" s="1"/>
  <c r="D17" i="1"/>
  <c r="D18" i="1" s="1"/>
  <c r="E18" i="1" s="1"/>
  <c r="H18" i="1" s="1"/>
  <c r="H8" i="1" l="1"/>
  <c r="E10" i="1"/>
  <c r="H10" i="1" s="1"/>
  <c r="E9" i="1"/>
  <c r="H9" i="1" s="1"/>
  <c r="H69" i="1"/>
  <c r="H45" i="1"/>
  <c r="H47" i="1" s="1"/>
  <c r="H20" i="1" l="1"/>
  <c r="E13" i="1"/>
  <c r="E17" i="1" l="1"/>
  <c r="H17" i="1" s="1"/>
  <c r="H13" i="1"/>
  <c r="H44" i="1"/>
  <c r="H46" i="1" s="1"/>
  <c r="H48" i="1" s="1"/>
  <c r="H19" i="1" l="1"/>
  <c r="H21" i="1" s="1"/>
  <c r="D61" i="1"/>
  <c r="E61" i="1" s="1"/>
  <c r="H61" i="1"/>
  <c r="H60" i="1"/>
  <c r="D53" i="1"/>
  <c r="E53" i="1" s="1"/>
  <c r="E55" i="1" s="1"/>
  <c r="H55" i="1" s="1"/>
  <c r="D62" i="1"/>
  <c r="E62" i="1" s="1"/>
  <c r="H62" i="1" s="1"/>
  <c r="D55" i="1" l="1"/>
  <c r="D64" i="1" s="1"/>
  <c r="E64" i="1" l="1"/>
  <c r="H64" i="1" s="1"/>
  <c r="H73" i="1" s="1"/>
  <c r="D65" i="1"/>
  <c r="E65" i="1" s="1"/>
  <c r="H65" i="1" s="1"/>
  <c r="D68" i="1"/>
  <c r="E68" i="1" s="1"/>
  <c r="H68" i="1" s="1"/>
  <c r="D59" i="1"/>
  <c r="E59" i="1" s="1"/>
  <c r="H59" i="1" s="1"/>
  <c r="D57" i="1"/>
  <c r="E57" i="1" s="1"/>
  <c r="H57" i="1" s="1"/>
  <c r="D58" i="1"/>
  <c r="E58" i="1" s="1"/>
  <c r="H58" i="1" s="1"/>
  <c r="D56" i="1"/>
  <c r="E56" i="1" s="1"/>
  <c r="H56" i="1" s="1"/>
  <c r="H74" i="1" l="1"/>
</calcChain>
</file>

<file path=xl/sharedStrings.xml><?xml version="1.0" encoding="utf-8"?>
<sst xmlns="http://schemas.openxmlformats.org/spreadsheetml/2006/main" count="155" uniqueCount="47">
  <si>
    <t>№п/п</t>
  </si>
  <si>
    <t>Найменування робіт</t>
  </si>
  <si>
    <t>Од. виміру</t>
  </si>
  <si>
    <t>разом</t>
  </si>
  <si>
    <t>м2</t>
  </si>
  <si>
    <t>кг</t>
  </si>
  <si>
    <t>Облицовка поверхности декоративным камнем</t>
  </si>
  <si>
    <t>Кіл-сть на 1 котедж</t>
  </si>
  <si>
    <t>Кіл-сть на 8 котеджів</t>
  </si>
  <si>
    <t>матеріалів</t>
  </si>
  <si>
    <t>робіт</t>
  </si>
  <si>
    <t>Итого всего работа с материалами грн с НДС</t>
  </si>
  <si>
    <t>ИТОГО работа грн с НДС</t>
  </si>
  <si>
    <t>Итого материалов грн с НДС</t>
  </si>
  <si>
    <t>Формат подачи коммерческого предложения по устройству фасада клинкерным камнем  коттеджа "ТИП 1" (8 ед)</t>
  </si>
  <si>
    <t>Облицовка поверхности стен клинкерным камнем</t>
  </si>
  <si>
    <t>Формат подачи коммерческого предложения по устройству фасада клинкерным камнем  коттеджа "ТИП 2" (4 ед)</t>
  </si>
  <si>
    <t>Формат подачи коммерческого предложения по устройству фасада клинкерным камнем  коттеджа "ТИП 3" (2 ед)</t>
  </si>
  <si>
    <t>шт</t>
  </si>
  <si>
    <t>л</t>
  </si>
  <si>
    <t>Облицовка поверхности декоративным камнем стеновой поверхности без утепления (декоративная стена) h &lt; 3,0 м.п.</t>
  </si>
  <si>
    <t>Облицовка поверхности декоративным камнем стеновой поверхности по утеплителю (входной портал) h&gt;3,0 м.п.</t>
  </si>
  <si>
    <t>Облицовка поверхности декоративным камнем стеновой поверхности по утеплителю (поверхности стен коттеджа, барбекю)</t>
  </si>
  <si>
    <t>Заполнение швов с расшивкой (8-10мм)</t>
  </si>
  <si>
    <t>1.1</t>
  </si>
  <si>
    <t>1.3</t>
  </si>
  <si>
    <t>1.2</t>
  </si>
  <si>
    <t>2.1</t>
  </si>
  <si>
    <t>2.2</t>
  </si>
  <si>
    <t>3.1</t>
  </si>
  <si>
    <t>3.2</t>
  </si>
  <si>
    <t>Приложение 2</t>
  </si>
  <si>
    <t>Металева оцинкована сітка розміром від 25х25 мм Ø1,2-1,4 (Материал подрядчика)</t>
  </si>
  <si>
    <t>Дюбель быстрого монтажа 6х60 (потай) (Материал подрядчика)</t>
  </si>
  <si>
    <t>Грунт Бетон-Контакт (или аналог) (Материал подрядчика)</t>
  </si>
  <si>
    <t>Смесь клеевая Baumit FlexMarmor( Материал подрядчика)</t>
  </si>
  <si>
    <t>Затирка для швов влагостойкая колерованная Baumit FMT15 (или аналог) (Материал подрядчика)</t>
  </si>
  <si>
    <t>Смесь клеевая Baumit FlexMarmor (Материал подрядчика)</t>
  </si>
  <si>
    <t>Плитка клинкерная R737 LDF14. FELDHAUS KLINKER 290х14х52 мм (Материал Заказчика)</t>
  </si>
  <si>
    <t>Подрядчик : ООО "Укрспецподряд"</t>
  </si>
  <si>
    <t>л.</t>
  </si>
  <si>
    <t>Грунтовка глубокопроникающая Baumit Grund</t>
  </si>
  <si>
    <t>Штукатурная смесь Polimin 2</t>
  </si>
  <si>
    <t>кг.</t>
  </si>
  <si>
    <t>Монтаж металлической сетки+штукатурка простая</t>
  </si>
  <si>
    <t>Кіл-сть на 2 котеджів</t>
  </si>
  <si>
    <t xml:space="preserve">Вартість, грн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</si>
</sst>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/>
    </xf>
    <xf numFmtId="49" fontId="4" fillId="3" borderId="1" xfId="0" applyNumberFormat="1" applyFont="1" applyFill="1" applyBorder="1"/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49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/>
    <xf numFmtId="49" fontId="3" fillId="0" borderId="6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topLeftCell="A64" zoomScaleSheetLayoutView="100" workbookViewId="0">
      <selection activeCell="F52" sqref="F52"/>
    </sheetView>
  </sheetViews>
  <sheetFormatPr defaultRowHeight="14.4" x14ac:dyDescent="0.3"/>
  <cols>
    <col min="1" max="1" width="6" customWidth="1"/>
    <col min="2" max="2" width="68.44140625" customWidth="1"/>
    <col min="3" max="3" width="9.33203125" customWidth="1"/>
    <col min="4" max="4" width="14.6640625" hidden="1" customWidth="1"/>
    <col min="5" max="5" width="14.6640625" customWidth="1"/>
    <col min="6" max="6" width="14.44140625" customWidth="1"/>
    <col min="7" max="7" width="12.6640625" customWidth="1"/>
    <col min="8" max="8" width="14" customWidth="1"/>
  </cols>
  <sheetData>
    <row r="1" spans="1:8" x14ac:dyDescent="0.3">
      <c r="B1" t="s">
        <v>39</v>
      </c>
      <c r="F1" s="54" t="s">
        <v>31</v>
      </c>
      <c r="G1" s="54"/>
    </row>
    <row r="3" spans="1:8" ht="26.25" customHeight="1" x14ac:dyDescent="0.3">
      <c r="A3" s="51" t="s">
        <v>14</v>
      </c>
      <c r="B3" s="51"/>
      <c r="C3" s="51"/>
      <c r="D3" s="51"/>
      <c r="E3" s="51"/>
      <c r="F3" s="52"/>
      <c r="G3" s="52"/>
    </row>
    <row r="4" spans="1:8" ht="15" customHeight="1" x14ac:dyDescent="0.3">
      <c r="A4" s="53" t="s">
        <v>0</v>
      </c>
      <c r="B4" s="53" t="s">
        <v>1</v>
      </c>
      <c r="C4" s="53" t="s">
        <v>2</v>
      </c>
      <c r="D4" s="53" t="s">
        <v>7</v>
      </c>
      <c r="E4" s="53" t="s">
        <v>8</v>
      </c>
      <c r="F4" s="56" t="s">
        <v>46</v>
      </c>
      <c r="G4" s="50"/>
      <c r="H4" s="50"/>
    </row>
    <row r="5" spans="1:8" x14ac:dyDescent="0.3">
      <c r="A5" s="49"/>
      <c r="B5" s="49"/>
      <c r="C5" s="49"/>
      <c r="D5" s="49"/>
      <c r="E5" s="49"/>
      <c r="F5" s="12" t="s">
        <v>9</v>
      </c>
      <c r="G5" s="12" t="s">
        <v>10</v>
      </c>
      <c r="H5" s="13" t="s">
        <v>3</v>
      </c>
    </row>
    <row r="6" spans="1:8" x14ac:dyDescent="0.3">
      <c r="A6" s="14"/>
      <c r="B6" s="22" t="s">
        <v>15</v>
      </c>
      <c r="C6" s="11" t="s">
        <v>4</v>
      </c>
      <c r="D6" s="34">
        <v>49</v>
      </c>
      <c r="E6" s="34">
        <v>392</v>
      </c>
      <c r="F6" s="35"/>
      <c r="G6" s="35"/>
      <c r="H6" s="35"/>
    </row>
    <row r="7" spans="1:8" ht="34.5" customHeight="1" x14ac:dyDescent="0.3">
      <c r="A7" s="23">
        <v>1</v>
      </c>
      <c r="B7" s="20" t="s">
        <v>20</v>
      </c>
      <c r="C7" s="21"/>
      <c r="D7" s="33"/>
      <c r="E7" s="33"/>
      <c r="F7" s="33"/>
      <c r="G7" s="33"/>
      <c r="H7" s="36"/>
    </row>
    <row r="8" spans="1:8" x14ac:dyDescent="0.3">
      <c r="A8" s="26" t="s">
        <v>24</v>
      </c>
      <c r="B8" s="5" t="s">
        <v>44</v>
      </c>
      <c r="C8" s="1" t="s">
        <v>4</v>
      </c>
      <c r="D8" s="37">
        <f>D6</f>
        <v>49</v>
      </c>
      <c r="E8" s="37">
        <f>E6</f>
        <v>392</v>
      </c>
      <c r="F8" s="38"/>
      <c r="G8" s="38"/>
      <c r="H8" s="39">
        <f>E8*G8</f>
        <v>0</v>
      </c>
    </row>
    <row r="9" spans="1:8" ht="15.6" x14ac:dyDescent="0.3">
      <c r="A9" s="26"/>
      <c r="B9" s="46" t="s">
        <v>41</v>
      </c>
      <c r="C9" s="1" t="s">
        <v>40</v>
      </c>
      <c r="D9" s="37">
        <f>D8*0.2</f>
        <v>9.8000000000000007</v>
      </c>
      <c r="E9" s="37">
        <f>E8*0.2</f>
        <v>78.400000000000006</v>
      </c>
      <c r="F9" s="38"/>
      <c r="G9" s="38"/>
      <c r="H9" s="39">
        <f>E9*F9</f>
        <v>0</v>
      </c>
    </row>
    <row r="10" spans="1:8" x14ac:dyDescent="0.3">
      <c r="A10" s="26"/>
      <c r="B10" s="47" t="s">
        <v>42</v>
      </c>
      <c r="C10" s="1" t="s">
        <v>43</v>
      </c>
      <c r="D10" s="37">
        <f>D8*10</f>
        <v>490</v>
      </c>
      <c r="E10" s="37">
        <f>E8*20</f>
        <v>7840</v>
      </c>
      <c r="F10" s="38"/>
      <c r="G10" s="38"/>
      <c r="H10" s="39">
        <f>E10*F10</f>
        <v>0</v>
      </c>
    </row>
    <row r="11" spans="1:8" ht="28.8" x14ac:dyDescent="0.3">
      <c r="A11" s="26"/>
      <c r="B11" s="31" t="s">
        <v>32</v>
      </c>
      <c r="C11" s="1" t="s">
        <v>4</v>
      </c>
      <c r="D11" s="37">
        <f>D8*1.1</f>
        <v>53.900000000000006</v>
      </c>
      <c r="E11" s="37">
        <f>D11*8</f>
        <v>431.20000000000005</v>
      </c>
      <c r="F11" s="38"/>
      <c r="G11" s="38"/>
      <c r="H11" s="39">
        <f>E11*F11</f>
        <v>0</v>
      </c>
    </row>
    <row r="12" spans="1:8" x14ac:dyDescent="0.3">
      <c r="A12" s="26"/>
      <c r="B12" s="31" t="s">
        <v>33</v>
      </c>
      <c r="C12" s="1" t="s">
        <v>18</v>
      </c>
      <c r="D12" s="37">
        <f>D8*6</f>
        <v>294</v>
      </c>
      <c r="E12" s="37">
        <f>D12*8</f>
        <v>2352</v>
      </c>
      <c r="F12" s="38"/>
      <c r="G12" s="38"/>
      <c r="H12" s="39">
        <f>E12*F12</f>
        <v>0</v>
      </c>
    </row>
    <row r="13" spans="1:8" x14ac:dyDescent="0.3">
      <c r="A13" s="26" t="s">
        <v>26</v>
      </c>
      <c r="B13" s="2" t="s">
        <v>6</v>
      </c>
      <c r="C13" s="6" t="s">
        <v>4</v>
      </c>
      <c r="D13" s="37">
        <v>49</v>
      </c>
      <c r="E13" s="37">
        <f>D13*8</f>
        <v>392</v>
      </c>
      <c r="F13" s="38"/>
      <c r="G13" s="38"/>
      <c r="H13" s="39">
        <f>E13*G13</f>
        <v>0</v>
      </c>
    </row>
    <row r="14" spans="1:8" x14ac:dyDescent="0.3">
      <c r="A14" s="26"/>
      <c r="B14" s="27" t="s">
        <v>34</v>
      </c>
      <c r="C14" s="6" t="s">
        <v>19</v>
      </c>
      <c r="D14" s="37">
        <f>D13*0.4</f>
        <v>19.600000000000001</v>
      </c>
      <c r="E14" s="37">
        <f>D14*8</f>
        <v>156.80000000000001</v>
      </c>
      <c r="F14" s="38"/>
      <c r="G14" s="38"/>
      <c r="H14" s="39">
        <f t="shared" ref="H14:H15" si="0">E14*F14</f>
        <v>0</v>
      </c>
    </row>
    <row r="15" spans="1:8" x14ac:dyDescent="0.3">
      <c r="A15" s="26"/>
      <c r="B15" s="32" t="s">
        <v>35</v>
      </c>
      <c r="C15" s="6" t="s">
        <v>5</v>
      </c>
      <c r="D15" s="37">
        <f>D13*6</f>
        <v>294</v>
      </c>
      <c r="E15" s="37">
        <f>D15*8</f>
        <v>2352</v>
      </c>
      <c r="F15" s="38"/>
      <c r="G15" s="38"/>
      <c r="H15" s="39">
        <f t="shared" si="0"/>
        <v>0</v>
      </c>
    </row>
    <row r="16" spans="1:8" ht="28.8" x14ac:dyDescent="0.3">
      <c r="A16" s="26"/>
      <c r="B16" s="55" t="s">
        <v>38</v>
      </c>
      <c r="C16" s="6" t="s">
        <v>4</v>
      </c>
      <c r="D16" s="37"/>
      <c r="E16" s="37"/>
      <c r="F16" s="38"/>
      <c r="G16" s="38"/>
      <c r="H16" s="39"/>
    </row>
    <row r="17" spans="1:8" x14ac:dyDescent="0.3">
      <c r="A17" s="26" t="s">
        <v>25</v>
      </c>
      <c r="B17" s="8" t="s">
        <v>23</v>
      </c>
      <c r="C17" s="6" t="s">
        <v>4</v>
      </c>
      <c r="D17" s="37">
        <f>D13</f>
        <v>49</v>
      </c>
      <c r="E17" s="37">
        <f>E13</f>
        <v>392</v>
      </c>
      <c r="F17" s="38"/>
      <c r="G17" s="38"/>
      <c r="H17" s="39">
        <f>E17*G17</f>
        <v>0</v>
      </c>
    </row>
    <row r="18" spans="1:8" ht="28.8" x14ac:dyDescent="0.3">
      <c r="A18" s="26"/>
      <c r="B18" s="3" t="s">
        <v>36</v>
      </c>
      <c r="C18" s="6" t="s">
        <v>5</v>
      </c>
      <c r="D18" s="37">
        <f>D17*4</f>
        <v>196</v>
      </c>
      <c r="E18" s="37">
        <f>D18*8</f>
        <v>1568</v>
      </c>
      <c r="F18" s="38"/>
      <c r="G18" s="38"/>
      <c r="H18" s="39">
        <f>E18*F18</f>
        <v>0</v>
      </c>
    </row>
    <row r="19" spans="1:8" x14ac:dyDescent="0.3">
      <c r="A19" s="10"/>
      <c r="B19" s="9" t="s">
        <v>12</v>
      </c>
      <c r="C19" s="4"/>
      <c r="D19" s="40"/>
      <c r="E19" s="40"/>
      <c r="F19" s="40"/>
      <c r="G19" s="40"/>
      <c r="H19" s="39">
        <f>H8+H13+H17</f>
        <v>0</v>
      </c>
    </row>
    <row r="20" spans="1:8" x14ac:dyDescent="0.3">
      <c r="A20" s="10"/>
      <c r="B20" s="9" t="s">
        <v>13</v>
      </c>
      <c r="C20" s="4"/>
      <c r="D20" s="40"/>
      <c r="E20" s="40"/>
      <c r="F20" s="40"/>
      <c r="G20" s="40"/>
      <c r="H20" s="39">
        <f>H9+H10+H11+H12+H14+H15+H18</f>
        <v>0</v>
      </c>
    </row>
    <row r="21" spans="1:8" x14ac:dyDescent="0.3">
      <c r="A21" s="10"/>
      <c r="B21" s="9" t="s">
        <v>11</v>
      </c>
      <c r="C21" s="4"/>
      <c r="D21" s="40"/>
      <c r="E21" s="40"/>
      <c r="F21" s="40"/>
      <c r="G21" s="40"/>
      <c r="H21" s="39">
        <f>H19+H20</f>
        <v>0</v>
      </c>
    </row>
    <row r="23" spans="1:8" x14ac:dyDescent="0.3">
      <c r="A23" s="51" t="s">
        <v>16</v>
      </c>
      <c r="B23" s="51"/>
      <c r="C23" s="51"/>
      <c r="D23" s="51"/>
      <c r="E23" s="51"/>
      <c r="F23" s="52"/>
      <c r="G23" s="52"/>
    </row>
    <row r="24" spans="1:8" x14ac:dyDescent="0.3">
      <c r="A24" s="53" t="s">
        <v>0</v>
      </c>
      <c r="B24" s="53" t="s">
        <v>1</v>
      </c>
      <c r="C24" s="53" t="s">
        <v>2</v>
      </c>
      <c r="D24" s="53" t="s">
        <v>7</v>
      </c>
      <c r="E24" s="53" t="s">
        <v>8</v>
      </c>
      <c r="F24" s="56" t="s">
        <v>46</v>
      </c>
      <c r="G24" s="50"/>
      <c r="H24" s="50"/>
    </row>
    <row r="25" spans="1:8" x14ac:dyDescent="0.3">
      <c r="A25" s="49"/>
      <c r="B25" s="49"/>
      <c r="C25" s="49"/>
      <c r="D25" s="49"/>
      <c r="E25" s="49"/>
      <c r="F25" s="12" t="s">
        <v>9</v>
      </c>
      <c r="G25" s="12" t="s">
        <v>10</v>
      </c>
      <c r="H25" s="13" t="s">
        <v>3</v>
      </c>
    </row>
    <row r="26" spans="1:8" x14ac:dyDescent="0.3">
      <c r="A26" s="14"/>
      <c r="B26" s="22" t="s">
        <v>15</v>
      </c>
      <c r="C26" s="11" t="s">
        <v>4</v>
      </c>
      <c r="D26" s="43">
        <v>50</v>
      </c>
      <c r="E26" s="43">
        <v>200</v>
      </c>
      <c r="F26" s="12"/>
      <c r="G26" s="12"/>
      <c r="H26" s="13"/>
    </row>
    <row r="27" spans="1:8" ht="28.8" x14ac:dyDescent="0.3">
      <c r="A27" s="23">
        <v>1</v>
      </c>
      <c r="B27" s="20" t="s">
        <v>20</v>
      </c>
      <c r="C27" s="21"/>
      <c r="D27" s="33"/>
      <c r="E27" s="33"/>
      <c r="F27" s="33"/>
      <c r="G27" s="33"/>
      <c r="H27" s="36"/>
    </row>
    <row r="28" spans="1:8" x14ac:dyDescent="0.3">
      <c r="A28" s="26" t="s">
        <v>24</v>
      </c>
      <c r="B28" s="5" t="s">
        <v>44</v>
      </c>
      <c r="C28" s="1" t="s">
        <v>4</v>
      </c>
      <c r="D28" s="37">
        <f>D26</f>
        <v>50</v>
      </c>
      <c r="E28" s="37">
        <f>E26</f>
        <v>200</v>
      </c>
      <c r="F28" s="38"/>
      <c r="G28" s="38"/>
      <c r="H28" s="39">
        <f>E28*G28</f>
        <v>0</v>
      </c>
    </row>
    <row r="29" spans="1:8" ht="15.6" x14ac:dyDescent="0.3">
      <c r="A29" s="26"/>
      <c r="B29" s="46" t="s">
        <v>41</v>
      </c>
      <c r="C29" s="1" t="s">
        <v>40</v>
      </c>
      <c r="D29" s="37">
        <f>D28*0.2</f>
        <v>10</v>
      </c>
      <c r="E29" s="37">
        <f t="shared" ref="E29:E35" si="1">D29*4</f>
        <v>40</v>
      </c>
      <c r="F29" s="38"/>
      <c r="G29" s="38"/>
      <c r="H29" s="39">
        <f>E29*F29</f>
        <v>0</v>
      </c>
    </row>
    <row r="30" spans="1:8" x14ac:dyDescent="0.3">
      <c r="A30" s="26"/>
      <c r="B30" s="47" t="s">
        <v>42</v>
      </c>
      <c r="C30" s="1" t="s">
        <v>43</v>
      </c>
      <c r="D30" s="37">
        <f>D28*15</f>
        <v>750</v>
      </c>
      <c r="E30" s="37">
        <f t="shared" si="1"/>
        <v>3000</v>
      </c>
      <c r="F30" s="38"/>
      <c r="G30" s="38"/>
      <c r="H30" s="39">
        <f>E30*F30</f>
        <v>0</v>
      </c>
    </row>
    <row r="31" spans="1:8" ht="28.8" x14ac:dyDescent="0.3">
      <c r="A31" s="26"/>
      <c r="B31" s="31" t="s">
        <v>32</v>
      </c>
      <c r="C31" s="1" t="s">
        <v>4</v>
      </c>
      <c r="D31" s="37">
        <f>D28*1.1</f>
        <v>55.000000000000007</v>
      </c>
      <c r="E31" s="37">
        <f t="shared" si="1"/>
        <v>220.00000000000003</v>
      </c>
      <c r="F31" s="38"/>
      <c r="G31" s="38"/>
      <c r="H31" s="39">
        <f>E31*F31</f>
        <v>0</v>
      </c>
    </row>
    <row r="32" spans="1:8" x14ac:dyDescent="0.3">
      <c r="A32" s="26"/>
      <c r="B32" s="31" t="s">
        <v>33</v>
      </c>
      <c r="C32" s="1" t="s">
        <v>18</v>
      </c>
      <c r="D32" s="37">
        <f>D28*6</f>
        <v>300</v>
      </c>
      <c r="E32" s="37">
        <f t="shared" si="1"/>
        <v>1200</v>
      </c>
      <c r="F32" s="38"/>
      <c r="G32" s="38"/>
      <c r="H32" s="39">
        <f>E32*F32</f>
        <v>0</v>
      </c>
    </row>
    <row r="33" spans="1:8" x14ac:dyDescent="0.3">
      <c r="A33" s="26" t="s">
        <v>26</v>
      </c>
      <c r="B33" s="2" t="s">
        <v>6</v>
      </c>
      <c r="C33" s="6" t="s">
        <v>4</v>
      </c>
      <c r="D33" s="37">
        <f>D28</f>
        <v>50</v>
      </c>
      <c r="E33" s="37">
        <f t="shared" si="1"/>
        <v>200</v>
      </c>
      <c r="F33" s="38"/>
      <c r="G33" s="38"/>
      <c r="H33" s="39">
        <f>E33*G33</f>
        <v>0</v>
      </c>
    </row>
    <row r="34" spans="1:8" x14ac:dyDescent="0.3">
      <c r="A34" s="26"/>
      <c r="B34" s="27" t="s">
        <v>34</v>
      </c>
      <c r="C34" s="6" t="s">
        <v>19</v>
      </c>
      <c r="D34" s="37">
        <f>D33*0.4</f>
        <v>20</v>
      </c>
      <c r="E34" s="37">
        <f t="shared" si="1"/>
        <v>80</v>
      </c>
      <c r="F34" s="38"/>
      <c r="G34" s="38"/>
      <c r="H34" s="39">
        <f t="shared" ref="H34:H35" si="2">E34*F34</f>
        <v>0</v>
      </c>
    </row>
    <row r="35" spans="1:8" x14ac:dyDescent="0.3">
      <c r="A35" s="26"/>
      <c r="B35" s="32" t="s">
        <v>35</v>
      </c>
      <c r="C35" s="6" t="s">
        <v>5</v>
      </c>
      <c r="D35" s="37">
        <f>D33*6</f>
        <v>300</v>
      </c>
      <c r="E35" s="37">
        <f t="shared" si="1"/>
        <v>1200</v>
      </c>
      <c r="F35" s="38"/>
      <c r="G35" s="38"/>
      <c r="H35" s="39">
        <f t="shared" si="2"/>
        <v>0</v>
      </c>
    </row>
    <row r="36" spans="1:8" ht="28.8" x14ac:dyDescent="0.3">
      <c r="A36" s="26"/>
      <c r="B36" s="55" t="s">
        <v>38</v>
      </c>
      <c r="C36" s="6" t="s">
        <v>4</v>
      </c>
      <c r="D36" s="37"/>
      <c r="E36" s="37"/>
      <c r="F36" s="38"/>
      <c r="G36" s="38"/>
      <c r="H36" s="39"/>
    </row>
    <row r="37" spans="1:8" x14ac:dyDescent="0.3">
      <c r="A37" s="26" t="s">
        <v>25</v>
      </c>
      <c r="B37" s="8" t="s">
        <v>23</v>
      </c>
      <c r="C37" s="6" t="s">
        <v>4</v>
      </c>
      <c r="D37" s="37">
        <f>D33</f>
        <v>50</v>
      </c>
      <c r="E37" s="37">
        <f>D37*4</f>
        <v>200</v>
      </c>
      <c r="F37" s="38"/>
      <c r="G37" s="38"/>
      <c r="H37" s="39">
        <f>E37*G37</f>
        <v>0</v>
      </c>
    </row>
    <row r="38" spans="1:8" ht="28.8" x14ac:dyDescent="0.3">
      <c r="A38" s="26"/>
      <c r="B38" s="3" t="s">
        <v>36</v>
      </c>
      <c r="C38" s="6" t="s">
        <v>5</v>
      </c>
      <c r="D38" s="37">
        <f>D37*4</f>
        <v>200</v>
      </c>
      <c r="E38" s="37">
        <f>D38*4</f>
        <v>800</v>
      </c>
      <c r="F38" s="38"/>
      <c r="G38" s="38"/>
      <c r="H38" s="39">
        <f>E38*F38</f>
        <v>0</v>
      </c>
    </row>
    <row r="39" spans="1:8" ht="28.8" x14ac:dyDescent="0.3">
      <c r="A39" s="18">
        <v>3</v>
      </c>
      <c r="B39" s="15" t="s">
        <v>21</v>
      </c>
      <c r="C39" s="25"/>
      <c r="D39" s="16"/>
      <c r="E39" s="16"/>
      <c r="F39" s="17"/>
      <c r="G39" s="17"/>
      <c r="H39" s="19"/>
    </row>
    <row r="40" spans="1:8" x14ac:dyDescent="0.3">
      <c r="A40" s="29" t="s">
        <v>29</v>
      </c>
      <c r="B40" s="2" t="s">
        <v>6</v>
      </c>
      <c r="C40" s="6" t="s">
        <v>4</v>
      </c>
      <c r="D40" s="43">
        <v>18</v>
      </c>
      <c r="E40" s="43">
        <f>D40*4</f>
        <v>72</v>
      </c>
      <c r="F40" s="42"/>
      <c r="G40" s="42"/>
      <c r="H40" s="44">
        <f>E40*G40</f>
        <v>0</v>
      </c>
    </row>
    <row r="41" spans="1:8" x14ac:dyDescent="0.3">
      <c r="A41" s="29"/>
      <c r="B41" s="2" t="s">
        <v>34</v>
      </c>
      <c r="C41" s="6" t="s">
        <v>19</v>
      </c>
      <c r="D41" s="41">
        <f>D40*0.4</f>
        <v>7.2</v>
      </c>
      <c r="E41" s="41">
        <f>D41*4</f>
        <v>28.8</v>
      </c>
      <c r="F41" s="42"/>
      <c r="G41" s="42"/>
      <c r="H41" s="44">
        <f t="shared" ref="H41:H42" si="3">E41*F41</f>
        <v>0</v>
      </c>
    </row>
    <row r="42" spans="1:8" x14ac:dyDescent="0.3">
      <c r="A42" s="29"/>
      <c r="B42" s="7" t="s">
        <v>37</v>
      </c>
      <c r="C42" s="6" t="s">
        <v>5</v>
      </c>
      <c r="D42" s="41">
        <f>D40*6</f>
        <v>108</v>
      </c>
      <c r="E42" s="41">
        <f>D42*4</f>
        <v>432</v>
      </c>
      <c r="F42" s="42"/>
      <c r="G42" s="42"/>
      <c r="H42" s="44">
        <f t="shared" si="3"/>
        <v>0</v>
      </c>
    </row>
    <row r="43" spans="1:8" ht="28.8" x14ac:dyDescent="0.3">
      <c r="A43" s="29"/>
      <c r="B43" s="32" t="s">
        <v>38</v>
      </c>
      <c r="C43" s="6" t="s">
        <v>4</v>
      </c>
      <c r="D43" s="43"/>
      <c r="E43" s="43"/>
      <c r="F43" s="42"/>
      <c r="G43" s="42"/>
      <c r="H43" s="45"/>
    </row>
    <row r="44" spans="1:8" x14ac:dyDescent="0.3">
      <c r="A44" s="29" t="s">
        <v>30</v>
      </c>
      <c r="B44" s="8" t="s">
        <v>23</v>
      </c>
      <c r="C44" s="6" t="s">
        <v>4</v>
      </c>
      <c r="D44" s="43">
        <v>18</v>
      </c>
      <c r="E44" s="43">
        <f>D44*4</f>
        <v>72</v>
      </c>
      <c r="F44" s="42"/>
      <c r="G44" s="42"/>
      <c r="H44" s="44">
        <f>E44*G44</f>
        <v>0</v>
      </c>
    </row>
    <row r="45" spans="1:8" ht="28.8" x14ac:dyDescent="0.3">
      <c r="A45" s="29"/>
      <c r="B45" s="3" t="s">
        <v>36</v>
      </c>
      <c r="C45" s="6" t="s">
        <v>5</v>
      </c>
      <c r="D45" s="41">
        <f>D44*4</f>
        <v>72</v>
      </c>
      <c r="E45" s="41">
        <f>D45*4</f>
        <v>288</v>
      </c>
      <c r="F45" s="42"/>
      <c r="G45" s="42"/>
      <c r="H45" s="44">
        <f>E45*F45</f>
        <v>0</v>
      </c>
    </row>
    <row r="46" spans="1:8" x14ac:dyDescent="0.3">
      <c r="A46" s="10"/>
      <c r="B46" s="9" t="s">
        <v>12</v>
      </c>
      <c r="C46" s="4"/>
      <c r="D46" s="4"/>
      <c r="E46" s="4"/>
      <c r="F46" s="4"/>
      <c r="G46" s="4"/>
      <c r="H46" s="39">
        <f>H28+H33+H37+H40+H44</f>
        <v>0</v>
      </c>
    </row>
    <row r="47" spans="1:8" x14ac:dyDescent="0.3">
      <c r="A47" s="10"/>
      <c r="B47" s="9" t="s">
        <v>13</v>
      </c>
      <c r="C47" s="4"/>
      <c r="D47" s="4"/>
      <c r="E47" s="4"/>
      <c r="F47" s="4"/>
      <c r="G47" s="4"/>
      <c r="H47" s="39">
        <f>H31+H32+H34+H35+H38+H41+H42+H45</f>
        <v>0</v>
      </c>
    </row>
    <row r="48" spans="1:8" x14ac:dyDescent="0.3">
      <c r="A48" s="10"/>
      <c r="B48" s="9" t="s">
        <v>11</v>
      </c>
      <c r="C48" s="4"/>
      <c r="D48" s="4"/>
      <c r="E48" s="4"/>
      <c r="F48" s="4"/>
      <c r="G48" s="4"/>
      <c r="H48" s="39">
        <f>H46+H47</f>
        <v>0</v>
      </c>
    </row>
    <row r="50" spans="1:8" x14ac:dyDescent="0.3">
      <c r="A50" s="51" t="s">
        <v>17</v>
      </c>
      <c r="B50" s="51"/>
      <c r="C50" s="51"/>
      <c r="D50" s="51"/>
      <c r="E50" s="51"/>
      <c r="F50" s="52"/>
      <c r="G50" s="52"/>
    </row>
    <row r="51" spans="1:8" x14ac:dyDescent="0.3">
      <c r="A51" s="53" t="s">
        <v>0</v>
      </c>
      <c r="B51" s="53" t="s">
        <v>1</v>
      </c>
      <c r="C51" s="53" t="s">
        <v>2</v>
      </c>
      <c r="D51" s="53" t="s">
        <v>7</v>
      </c>
      <c r="E51" s="48" t="s">
        <v>45</v>
      </c>
      <c r="F51" s="56" t="s">
        <v>46</v>
      </c>
      <c r="G51" s="50"/>
      <c r="H51" s="50"/>
    </row>
    <row r="52" spans="1:8" x14ac:dyDescent="0.3">
      <c r="A52" s="49"/>
      <c r="B52" s="49"/>
      <c r="C52" s="49"/>
      <c r="D52" s="49"/>
      <c r="E52" s="49"/>
      <c r="F52" s="12" t="s">
        <v>9</v>
      </c>
      <c r="G52" s="12" t="s">
        <v>10</v>
      </c>
      <c r="H52" s="13" t="s">
        <v>3</v>
      </c>
    </row>
    <row r="53" spans="1:8" x14ac:dyDescent="0.3">
      <c r="A53" s="14"/>
      <c r="B53" s="22" t="s">
        <v>15</v>
      </c>
      <c r="C53" s="11" t="s">
        <v>4</v>
      </c>
      <c r="D53" s="43">
        <f>D60+D67</f>
        <v>124</v>
      </c>
      <c r="E53" s="43">
        <f>D53*2</f>
        <v>248</v>
      </c>
      <c r="F53" s="12"/>
      <c r="G53" s="12"/>
      <c r="H53" s="13"/>
    </row>
    <row r="54" spans="1:8" ht="28.8" x14ac:dyDescent="0.3">
      <c r="A54" s="23">
        <v>1</v>
      </c>
      <c r="B54" s="20" t="s">
        <v>20</v>
      </c>
      <c r="C54" s="21"/>
      <c r="D54" s="33"/>
      <c r="E54" s="33"/>
      <c r="F54" s="33"/>
      <c r="G54" s="33"/>
      <c r="H54" s="36"/>
    </row>
    <row r="55" spans="1:8" x14ac:dyDescent="0.3">
      <c r="A55" s="26" t="s">
        <v>24</v>
      </c>
      <c r="B55" s="5" t="s">
        <v>44</v>
      </c>
      <c r="C55" s="1" t="s">
        <v>4</v>
      </c>
      <c r="D55" s="37">
        <f>D53</f>
        <v>124</v>
      </c>
      <c r="E55" s="37">
        <f>E53</f>
        <v>248</v>
      </c>
      <c r="F55" s="38"/>
      <c r="G55" s="38"/>
      <c r="H55" s="39">
        <f>E55*G55</f>
        <v>0</v>
      </c>
    </row>
    <row r="56" spans="1:8" ht="15.6" x14ac:dyDescent="0.3">
      <c r="A56" s="26"/>
      <c r="B56" s="46" t="s">
        <v>41</v>
      </c>
      <c r="C56" s="1" t="s">
        <v>40</v>
      </c>
      <c r="D56" s="37">
        <f>D55*0.2</f>
        <v>24.8</v>
      </c>
      <c r="E56" s="37">
        <f t="shared" ref="E56:E62" si="4">D56*2</f>
        <v>49.6</v>
      </c>
      <c r="F56" s="38"/>
      <c r="G56" s="38"/>
      <c r="H56" s="39">
        <f>E56*F56</f>
        <v>0</v>
      </c>
    </row>
    <row r="57" spans="1:8" x14ac:dyDescent="0.3">
      <c r="A57" s="26"/>
      <c r="B57" s="47" t="s">
        <v>42</v>
      </c>
      <c r="C57" s="1" t="s">
        <v>43</v>
      </c>
      <c r="D57" s="37">
        <f>D55*15</f>
        <v>1860</v>
      </c>
      <c r="E57" s="37">
        <f t="shared" si="4"/>
        <v>3720</v>
      </c>
      <c r="F57" s="38"/>
      <c r="G57" s="38"/>
      <c r="H57" s="39">
        <f>E57*F57</f>
        <v>0</v>
      </c>
    </row>
    <row r="58" spans="1:8" ht="28.8" x14ac:dyDescent="0.3">
      <c r="A58" s="26"/>
      <c r="B58" s="31" t="s">
        <v>32</v>
      </c>
      <c r="C58" s="1" t="s">
        <v>4</v>
      </c>
      <c r="D58" s="37">
        <f>D55*1.1</f>
        <v>136.4</v>
      </c>
      <c r="E58" s="37">
        <f t="shared" si="4"/>
        <v>272.8</v>
      </c>
      <c r="F58" s="38"/>
      <c r="G58" s="38"/>
      <c r="H58" s="39">
        <f>E58*F58</f>
        <v>0</v>
      </c>
    </row>
    <row r="59" spans="1:8" x14ac:dyDescent="0.3">
      <c r="A59" s="26"/>
      <c r="B59" s="31" t="s">
        <v>33</v>
      </c>
      <c r="C59" s="1" t="s">
        <v>18</v>
      </c>
      <c r="D59" s="37">
        <f>D55*6</f>
        <v>744</v>
      </c>
      <c r="E59" s="37">
        <f t="shared" si="4"/>
        <v>1488</v>
      </c>
      <c r="F59" s="38"/>
      <c r="G59" s="38"/>
      <c r="H59" s="39">
        <f>E59*F59</f>
        <v>0</v>
      </c>
    </row>
    <row r="60" spans="1:8" x14ac:dyDescent="0.3">
      <c r="A60" s="26" t="s">
        <v>26</v>
      </c>
      <c r="B60" s="2" t="s">
        <v>6</v>
      </c>
      <c r="C60" s="6" t="s">
        <v>4</v>
      </c>
      <c r="D60" s="37">
        <v>49</v>
      </c>
      <c r="E60" s="37">
        <f t="shared" si="4"/>
        <v>98</v>
      </c>
      <c r="F60" s="38"/>
      <c r="G60" s="38"/>
      <c r="H60" s="39">
        <f>E60*G60</f>
        <v>0</v>
      </c>
    </row>
    <row r="61" spans="1:8" x14ac:dyDescent="0.3">
      <c r="A61" s="26"/>
      <c r="B61" s="27" t="s">
        <v>34</v>
      </c>
      <c r="C61" s="6" t="s">
        <v>19</v>
      </c>
      <c r="D61" s="37">
        <f>D60*0.4</f>
        <v>19.600000000000001</v>
      </c>
      <c r="E61" s="37">
        <f t="shared" si="4"/>
        <v>39.200000000000003</v>
      </c>
      <c r="F61" s="38"/>
      <c r="G61" s="38"/>
      <c r="H61" s="39">
        <f t="shared" ref="H61:H62" si="5">E61*F61</f>
        <v>0</v>
      </c>
    </row>
    <row r="62" spans="1:8" x14ac:dyDescent="0.3">
      <c r="A62" s="26"/>
      <c r="B62" s="32" t="s">
        <v>35</v>
      </c>
      <c r="C62" s="6" t="s">
        <v>5</v>
      </c>
      <c r="D62" s="37">
        <f>D60*6</f>
        <v>294</v>
      </c>
      <c r="E62" s="37">
        <f t="shared" si="4"/>
        <v>588</v>
      </c>
      <c r="F62" s="38"/>
      <c r="G62" s="38"/>
      <c r="H62" s="39">
        <f t="shared" si="5"/>
        <v>0</v>
      </c>
    </row>
    <row r="63" spans="1:8" ht="28.8" x14ac:dyDescent="0.3">
      <c r="A63" s="26"/>
      <c r="B63" s="55" t="s">
        <v>38</v>
      </c>
      <c r="C63" s="6" t="s">
        <v>4</v>
      </c>
      <c r="D63" s="37"/>
      <c r="E63" s="37"/>
      <c r="F63" s="38"/>
      <c r="G63" s="38"/>
      <c r="H63" s="39"/>
    </row>
    <row r="64" spans="1:8" x14ac:dyDescent="0.3">
      <c r="A64" s="26" t="s">
        <v>25</v>
      </c>
      <c r="B64" s="8" t="s">
        <v>23</v>
      </c>
      <c r="C64" s="6" t="s">
        <v>4</v>
      </c>
      <c r="D64" s="37">
        <f>D55</f>
        <v>124</v>
      </c>
      <c r="E64" s="37">
        <f>D64*2</f>
        <v>248</v>
      </c>
      <c r="F64" s="38"/>
      <c r="G64" s="38"/>
      <c r="H64" s="39">
        <f>E64*G64</f>
        <v>0</v>
      </c>
    </row>
    <row r="65" spans="1:8" ht="28.8" x14ac:dyDescent="0.3">
      <c r="A65" s="26"/>
      <c r="B65" s="3" t="s">
        <v>36</v>
      </c>
      <c r="C65" s="6" t="s">
        <v>5</v>
      </c>
      <c r="D65" s="37">
        <f>D64*4</f>
        <v>496</v>
      </c>
      <c r="E65" s="37">
        <f>D65*2</f>
        <v>992</v>
      </c>
      <c r="F65" s="38"/>
      <c r="G65" s="38"/>
      <c r="H65" s="39">
        <f>E65*F65</f>
        <v>0</v>
      </c>
    </row>
    <row r="66" spans="1:8" ht="28.8" x14ac:dyDescent="0.3">
      <c r="A66" s="18">
        <v>2</v>
      </c>
      <c r="B66" s="15" t="s">
        <v>22</v>
      </c>
      <c r="C66" s="25"/>
      <c r="D66" s="16"/>
      <c r="E66" s="16"/>
      <c r="F66" s="17"/>
      <c r="G66" s="17"/>
      <c r="H66" s="19"/>
    </row>
    <row r="67" spans="1:8" x14ac:dyDescent="0.3">
      <c r="A67" s="29" t="s">
        <v>27</v>
      </c>
      <c r="B67" s="2" t="s">
        <v>6</v>
      </c>
      <c r="C67" s="6" t="s">
        <v>4</v>
      </c>
      <c r="D67" s="43">
        <v>75</v>
      </c>
      <c r="E67" s="43">
        <f>D67*2</f>
        <v>150</v>
      </c>
      <c r="F67" s="42"/>
      <c r="G67" s="42"/>
      <c r="H67" s="39">
        <f>E67*G67</f>
        <v>0</v>
      </c>
    </row>
    <row r="68" spans="1:8" x14ac:dyDescent="0.3">
      <c r="A68" s="29"/>
      <c r="B68" s="27" t="s">
        <v>34</v>
      </c>
      <c r="C68" s="6" t="s">
        <v>19</v>
      </c>
      <c r="D68" s="41">
        <f>D64</f>
        <v>124</v>
      </c>
      <c r="E68" s="41">
        <f>D68*6</f>
        <v>744</v>
      </c>
      <c r="F68" s="42"/>
      <c r="G68" s="42"/>
      <c r="H68" s="44">
        <f t="shared" ref="H68:H69" si="6">E68*F68</f>
        <v>0</v>
      </c>
    </row>
    <row r="69" spans="1:8" x14ac:dyDescent="0.3">
      <c r="A69" s="29"/>
      <c r="B69" s="28" t="s">
        <v>37</v>
      </c>
      <c r="C69" s="6" t="s">
        <v>5</v>
      </c>
      <c r="D69" s="41">
        <f>D67*6</f>
        <v>450</v>
      </c>
      <c r="E69" s="41">
        <f>D69*6</f>
        <v>2700</v>
      </c>
      <c r="F69" s="42"/>
      <c r="G69" s="42"/>
      <c r="H69" s="44">
        <f t="shared" si="6"/>
        <v>0</v>
      </c>
    </row>
    <row r="70" spans="1:8" ht="28.8" x14ac:dyDescent="0.3">
      <c r="A70" s="29"/>
      <c r="B70" s="32" t="s">
        <v>38</v>
      </c>
      <c r="C70" s="6" t="s">
        <v>4</v>
      </c>
      <c r="D70" s="43"/>
      <c r="E70" s="43"/>
      <c r="F70" s="42"/>
      <c r="G70" s="42"/>
      <c r="H70" s="39"/>
    </row>
    <row r="71" spans="1:8" x14ac:dyDescent="0.3">
      <c r="A71" s="29" t="s">
        <v>28</v>
      </c>
      <c r="B71" s="8" t="s">
        <v>23</v>
      </c>
      <c r="C71" s="6" t="s">
        <v>4</v>
      </c>
      <c r="D71" s="43">
        <f>D67</f>
        <v>75</v>
      </c>
      <c r="E71" s="43">
        <f>E67</f>
        <v>150</v>
      </c>
      <c r="F71" s="42"/>
      <c r="G71" s="42"/>
      <c r="H71" s="39">
        <f>E71*G71</f>
        <v>0</v>
      </c>
    </row>
    <row r="72" spans="1:8" ht="28.8" x14ac:dyDescent="0.3">
      <c r="A72" s="30"/>
      <c r="B72" s="3" t="s">
        <v>36</v>
      </c>
      <c r="C72" s="6" t="s">
        <v>5</v>
      </c>
      <c r="D72" s="41">
        <f>D71*4</f>
        <v>300</v>
      </c>
      <c r="E72" s="41">
        <f>D72*8</f>
        <v>2400</v>
      </c>
      <c r="F72" s="42"/>
      <c r="G72" s="42"/>
      <c r="H72" s="44">
        <f>E72*F72</f>
        <v>0</v>
      </c>
    </row>
    <row r="73" spans="1:8" x14ac:dyDescent="0.3">
      <c r="A73" s="24"/>
      <c r="B73" s="9" t="s">
        <v>12</v>
      </c>
      <c r="C73" s="4"/>
      <c r="D73" s="4"/>
      <c r="E73" s="4"/>
      <c r="F73" s="4"/>
      <c r="G73" s="4"/>
      <c r="H73" s="39">
        <f>H55+H60+H64+H67+H71</f>
        <v>0</v>
      </c>
    </row>
    <row r="74" spans="1:8" x14ac:dyDescent="0.3">
      <c r="A74" s="24"/>
      <c r="B74" s="9" t="s">
        <v>13</v>
      </c>
      <c r="C74" s="4"/>
      <c r="D74" s="4"/>
      <c r="E74" s="4"/>
      <c r="F74" s="4"/>
      <c r="G74" s="4"/>
      <c r="H74" s="39">
        <f>H58+H59+H61+H62+H65+H68+H69+H72</f>
        <v>0</v>
      </c>
    </row>
    <row r="75" spans="1:8" x14ac:dyDescent="0.3">
      <c r="A75" s="24"/>
      <c r="B75" s="9" t="s">
        <v>11</v>
      </c>
      <c r="C75" s="4"/>
      <c r="D75" s="4"/>
      <c r="E75" s="4"/>
      <c r="F75" s="4"/>
      <c r="G75" s="4"/>
      <c r="H75" s="39">
        <f>H73+H74</f>
        <v>0</v>
      </c>
    </row>
  </sheetData>
  <mergeCells count="22">
    <mergeCell ref="A23:G23"/>
    <mergeCell ref="A24:A25"/>
    <mergeCell ref="B24:B25"/>
    <mergeCell ref="C24:C25"/>
    <mergeCell ref="D24:D25"/>
    <mergeCell ref="E24:E25"/>
    <mergeCell ref="F24:H24"/>
    <mergeCell ref="F1:G1"/>
    <mergeCell ref="A3:G3"/>
    <mergeCell ref="A4:A5"/>
    <mergeCell ref="B4:B5"/>
    <mergeCell ref="C4:C5"/>
    <mergeCell ref="D4:D5"/>
    <mergeCell ref="E4:E5"/>
    <mergeCell ref="F4:H4"/>
    <mergeCell ref="E51:E52"/>
    <mergeCell ref="F51:H51"/>
    <mergeCell ref="A50:G50"/>
    <mergeCell ref="A51:A52"/>
    <mergeCell ref="B51:B52"/>
    <mergeCell ref="C51:C52"/>
    <mergeCell ref="D51:D52"/>
  </mergeCells>
  <pageMargins left="0.25" right="0.25" top="0.75" bottom="0.75" header="0.3" footer="0.3"/>
  <pageSetup paperSize="9" scale="70" fitToHeight="0" orientation="portrait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B34" sqref="B34"/>
    </sheetView>
  </sheetViews>
  <sheetFormatPr defaultRowHeight="14.4" x14ac:dyDescent="0.3"/>
  <cols>
    <col min="2" max="2" width="45.44140625" customWidth="1"/>
    <col min="3" max="3" width="14.88671875" customWidth="1"/>
    <col min="4" max="4" width="16.44140625" customWidth="1"/>
    <col min="5" max="5" width="15.44140625" customWidth="1"/>
    <col min="6" max="6" width="15.5546875" customWidth="1"/>
    <col min="7" max="7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Лист1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2021-09-06T11:52:29Z</dcterms:modified>
</cp:coreProperties>
</file>