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Users\ZDUDENKO\ВСЕ РАБОТНИКИ\Ремонт Воздухофлотский\"/>
    </mc:Choice>
  </mc:AlternateContent>
  <bookViews>
    <workbookView xWindow="0" yWindow="0" windowWidth="28800" windowHeight="12216" tabRatio="516" firstSheet="2" activeTab="2"/>
  </bookViews>
  <sheets>
    <sheet name="Додаток 2" sheetId="42" state="hidden" r:id="rId1"/>
    <sheet name="Основні положеня" sheetId="40" state="hidden" r:id="rId2"/>
    <sheet name="подсобка" sheetId="53" r:id="rId3"/>
  </sheets>
  <definedNames>
    <definedName name="Виконується">#REF!</definedName>
  </definedNames>
  <calcPr calcId="162913"/>
</workbook>
</file>

<file path=xl/calcChain.xml><?xml version="1.0" encoding="utf-8"?>
<calcChain xmlns="http://schemas.openxmlformats.org/spreadsheetml/2006/main">
  <c r="F13" i="53" l="1"/>
  <c r="F14" i="53"/>
  <c r="F15" i="53"/>
  <c r="F16" i="53"/>
  <c r="F17" i="53"/>
  <c r="F18" i="53"/>
  <c r="F19" i="53"/>
  <c r="F20" i="53"/>
  <c r="F21" i="53"/>
  <c r="F22" i="53"/>
  <c r="F23" i="53"/>
  <c r="F24" i="53"/>
  <c r="F25" i="53"/>
  <c r="F26" i="53"/>
  <c r="F30" i="53"/>
  <c r="F31" i="53"/>
  <c r="F32" i="53"/>
  <c r="F35" i="53"/>
  <c r="F36" i="53"/>
  <c r="F38" i="53"/>
  <c r="F40" i="53"/>
  <c r="F41" i="53"/>
  <c r="F43" i="53"/>
  <c r="F45" i="53"/>
  <c r="F47" i="53"/>
  <c r="F49" i="53"/>
  <c r="F51" i="53"/>
  <c r="F52" i="53"/>
  <c r="F55" i="53"/>
  <c r="F54" i="53"/>
  <c r="F57" i="53"/>
  <c r="F58" i="53"/>
  <c r="F59" i="53"/>
  <c r="F60" i="53"/>
  <c r="F61" i="53"/>
  <c r="F62" i="53"/>
  <c r="F63" i="53"/>
  <c r="F64" i="53"/>
  <c r="F65" i="53"/>
  <c r="F67" i="53"/>
  <c r="F68" i="53"/>
  <c r="F69" i="53"/>
  <c r="F70" i="53"/>
  <c r="F71" i="53"/>
  <c r="F72" i="53"/>
  <c r="F73" i="53"/>
  <c r="F74" i="53"/>
  <c r="F83" i="53"/>
  <c r="F84" i="53"/>
  <c r="F85" i="53"/>
  <c r="F87" i="53"/>
  <c r="F88" i="53"/>
  <c r="F90" i="53"/>
  <c r="F91" i="53"/>
  <c r="F93" i="53"/>
  <c r="F94" i="53"/>
  <c r="F96" i="53"/>
  <c r="F98" i="53"/>
  <c r="F101" i="53"/>
  <c r="F102" i="53"/>
  <c r="F103" i="53"/>
  <c r="F106" i="53"/>
  <c r="F110" i="53" s="1"/>
  <c r="F107" i="53"/>
  <c r="F108" i="53"/>
  <c r="F112" i="53"/>
  <c r="F113" i="53"/>
  <c r="F114" i="53"/>
  <c r="F115" i="53"/>
  <c r="F116" i="53"/>
  <c r="F117" i="53"/>
  <c r="F118" i="53"/>
  <c r="F12" i="53"/>
  <c r="F119" i="53" l="1"/>
  <c r="K108" i="53"/>
  <c r="I40" i="53" l="1"/>
  <c r="K40" i="53"/>
  <c r="I36" i="53"/>
  <c r="K34" i="53"/>
  <c r="K33" i="53"/>
  <c r="K32" i="53"/>
  <c r="K93" i="53" l="1"/>
  <c r="K94" i="53"/>
  <c r="K97" i="53"/>
  <c r="K98" i="53"/>
  <c r="K99" i="53"/>
  <c r="K100" i="53"/>
  <c r="K96" i="53"/>
  <c r="K95" i="53"/>
  <c r="D79" i="53"/>
  <c r="I86" i="53"/>
  <c r="K83" i="53"/>
  <c r="K63" i="53"/>
  <c r="K62" i="53"/>
  <c r="K61" i="53"/>
  <c r="K60" i="53"/>
  <c r="D77" i="53" l="1"/>
  <c r="F77" i="53" s="1"/>
  <c r="F79" i="53"/>
  <c r="K74" i="53"/>
  <c r="K72" i="53"/>
  <c r="K71" i="53"/>
  <c r="I44" i="53"/>
  <c r="I43" i="53"/>
  <c r="F104" i="53" l="1"/>
  <c r="F121" i="53" s="1"/>
  <c r="K44" i="53"/>
  <c r="K43" i="53"/>
  <c r="I48" i="53"/>
  <c r="K48" i="53" s="1"/>
  <c r="I47" i="53"/>
  <c r="K47" i="53" s="1"/>
  <c r="K31" i="53"/>
  <c r="I21" i="53"/>
  <c r="F123" i="53" l="1"/>
  <c r="K123" i="53"/>
  <c r="K21" i="53"/>
  <c r="I28" i="53" l="1"/>
  <c r="I37" i="53" l="1"/>
  <c r="K53" i="53"/>
  <c r="I91" i="53"/>
  <c r="I85" i="53"/>
  <c r="I49" i="53" l="1"/>
  <c r="K49" i="53" s="1"/>
  <c r="I50" i="53"/>
  <c r="K50" i="53" s="1"/>
  <c r="K35" i="53"/>
  <c r="I27" i="53"/>
  <c r="K27" i="53" s="1"/>
  <c r="I29" i="53"/>
  <c r="K113" i="53" l="1"/>
  <c r="K119" i="53" s="1"/>
  <c r="K107" i="53"/>
  <c r="I106" i="53"/>
  <c r="K106" i="53" s="1"/>
  <c r="K91" i="53"/>
  <c r="I90" i="53"/>
  <c r="K90" i="53" s="1"/>
  <c r="I87" i="53"/>
  <c r="K87" i="53" s="1"/>
  <c r="K86" i="53"/>
  <c r="K82" i="53"/>
  <c r="K81" i="53"/>
  <c r="K80" i="53"/>
  <c r="K79" i="53"/>
  <c r="K78" i="53"/>
  <c r="I77" i="53"/>
  <c r="K77" i="53" s="1"/>
  <c r="K70" i="53"/>
  <c r="K75" i="53" s="1"/>
  <c r="K51" i="53"/>
  <c r="I46" i="53"/>
  <c r="K46" i="53" s="1"/>
  <c r="I45" i="53"/>
  <c r="K45" i="53" s="1"/>
  <c r="K39" i="53"/>
  <c r="K38" i="53"/>
  <c r="K29" i="53"/>
  <c r="K28" i="53"/>
  <c r="I26" i="53"/>
  <c r="K26" i="53" s="1"/>
  <c r="K104" i="53" l="1"/>
  <c r="K110" i="53"/>
  <c r="I42" i="53"/>
  <c r="K42" i="53" s="1"/>
  <c r="I41" i="53"/>
  <c r="K41" i="53" s="1"/>
  <c r="K37" i="53"/>
  <c r="K36" i="53"/>
  <c r="K55" i="53" s="1"/>
  <c r="K120" i="53" l="1"/>
  <c r="K121" i="53"/>
  <c r="K122" i="53" s="1"/>
  <c r="K124" i="53" l="1"/>
  <c r="K125" i="53" s="1"/>
</calcChain>
</file>

<file path=xl/comments1.xml><?xml version="1.0" encoding="utf-8"?>
<comments xmlns="http://schemas.openxmlformats.org/spreadsheetml/2006/main">
  <authors>
    <author>Horidko Kostiantyn</author>
  </authors>
  <commentList>
    <comment ref="G78" authorId="0" shapeId="0">
      <text>
        <r>
          <rPr>
            <b/>
            <sz val="9"/>
            <color indexed="81"/>
            <rFont val="Tahoma"/>
            <family val="2"/>
            <charset val="204"/>
          </rPr>
          <t>Horidko Kostiantyn:</t>
        </r>
        <r>
          <rPr>
            <sz val="9"/>
            <color indexed="81"/>
            <rFont val="Tahoma"/>
            <family val="2"/>
            <charset val="204"/>
          </rPr>
          <t xml:space="preserve">
</t>
        </r>
      </text>
    </comment>
  </commentList>
</comments>
</file>

<file path=xl/sharedStrings.xml><?xml version="1.0" encoding="utf-8"?>
<sst xmlns="http://schemas.openxmlformats.org/spreadsheetml/2006/main" count="392" uniqueCount="252">
  <si>
    <t>Додаток 2
до Форми Закупівельної документації у рамках проведення Тендеру, запиту Комерційних пропозицій,
що є Додатком 4 до Положення про закупівлі в АТ «Райффайзен Банк Аваль»,
затвердженого Постановою Правління №П-96/2 від 30.05.2016 р.</t>
  </si>
  <si>
    <t>Додаток 2
до Закупівельної документації у рамках проведення Тендеру, запиту Комерційних пропозицій</t>
  </si>
  <si>
    <t>Перелік  документації Учасника закупівель</t>
  </si>
  <si>
    <t xml:space="preserve">Даний перелік надається  Учасником закупівлі в обов'язковому порядку. Копії документів, зазначені у переліку, повинні бути завірені печаткою підприємства та підписані уповноваженою особою (ми) Учасника закупівлі. У випадку неможливості надати документ, надати письмове пояснення або посилання на таку відсутність. У разі надання колективного Учасника, т.б. підпис майбутнього договору (ів) двома юридичними особами, необхідно надати зазначені документи з огляду залученого колективного учасника. 
</t>
  </si>
  <si>
    <t xml:space="preserve">Інформаційна довідка про контрагента, в якій повідомляється:  назва компанії,  код ЄДРПОУ, юридична та фактична адреси, адреса розташування виробництва, телефон, факс, електронна пошта, адреса Інтернет-сайту (за наявності), банківські реквізити, напрямки діяльності компанії, дані про головну компанію (в разі наявності такої); відомості про  директора та бухгалтера підприємства: П.І.Б., посада, ІПН, роб. та мобільний телефон; відомості про контактну посадову особу  учасника: П.І.Б., посада, повноваження, ІПН, роб. та мобільний телефон. </t>
  </si>
  <si>
    <t>Довідка про відсутність змін до установчих документів та в керівному складі станом на останню дату.</t>
  </si>
  <si>
    <t xml:space="preserve">Копію заяви про відсутність процедури банкрутства юридичної особи, про відсутність упродовж останніх трьох років стягнень контролюючих органів за порушення норм і правил, регулюючих надання  послуг, за умови, що такі послуги відносяться до предмету даного тендеру, про відсутність   заборгованості перед податковими органами та державними фондами.  </t>
  </si>
  <si>
    <t>Баланс  підприємства, декларація з податку на прибуток та про сплату комунального податку за останній звітний період.</t>
  </si>
  <si>
    <t>Дозвіл директора, бухгалтера, контактної особи на обробку їх персональних даних.</t>
  </si>
  <si>
    <t>інші документи у разі потреби додаються до переліку.</t>
  </si>
  <si>
    <t>ПЕРЕЛІК ДОКУМЕНТІВ, ЯКІ ПІДТВЕРДЖУЮТЬ ПОВНОВАЖЕННЯ, КОНТРАГЕНТА НА УКЛАДАННЯ ГОСПОДАРСЬКОГО ДОГОВОРУ</t>
  </si>
  <si>
    <t>Назва розділу документів</t>
  </si>
  <si>
    <t>Назва документу</t>
  </si>
  <si>
    <t>Документи юридичних осіб</t>
  </si>
  <si>
    <t xml:space="preserve">1. Засвідчені нотаріально або уповноваженими особами контрагента та скріплені печаткою контрагента
</t>
  </si>
  <si>
    <t>1. Копія статуту юридичної особи</t>
  </si>
  <si>
    <t>2.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</si>
  <si>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3. Ліцензії та дозволи на здійснення діяльності, яка є предметом договору, що планується укласти з Банком (не надається, якщо відомості про наявність ліцензій та дозволів зазначені у вищевказаному Витягу);</t>
  </si>
  <si>
    <t>4. Копія документів про призначення посадових осіб (наказів, рішень протоколів зборів, відповідно до установчих документів);</t>
  </si>
  <si>
    <t>5. Рішення відповідного органу контрагента про укладання господарського договору згідно з його статутом, в тому числі щодо укладання значного правочину або правочину, щодо вчинення якого є заінтересованість;</t>
  </si>
  <si>
    <t>6.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</si>
  <si>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Документи фізичних осіб – підприємців</t>
  </si>
  <si>
    <t xml:space="preserve">2.
Засвідчені нотаріально або засвідчені підписом контрагента та скріплені його печаткою
</t>
  </si>
  <si>
    <t>1.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</si>
  <si>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2. Ліцензії та дозволи на здійснення діяльності, яка є предметом договору, що планується укладати з Банком(не надається, якщо відомості про наявність ліцензій та дозволів зазначені у вищевказаному Витягу);</t>
  </si>
  <si>
    <t>3.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</si>
  <si>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4. Ксерокопія паспорту та довідка про присвоєння ідентифікаційного номера</t>
  </si>
  <si>
    <t>Документи фізичних осіб</t>
  </si>
  <si>
    <t xml:space="preserve">3. Засвідчені нотаріально або засвідчені підписом контрагента </t>
  </si>
  <si>
    <t>1. Копія паспорту та довідка про присвоєння ідентифікаційного номера (для іноземців – копія закордонного паспорту, посвідки на проживання, дозволу на працевлаштування) та, за необхідності, інші документи, якщо їх надання передбачено  нормативними документами Банку для укладання окремих  видів договорів (договорів підряду тощо.)</t>
  </si>
  <si>
    <t>Документи юридичних осіб-нерезидентів</t>
  </si>
  <si>
    <t>1. Копія легалізованого або засвідченого шляхом проставлення апостиля витягу з торговельного, банківського або судового реєстру або реєстраційного посвідчення місцевого органу влади іноземної держави про реєстрацію юридичної особи, з перекладом на українську мову та засвідченням нотаріусом України підпису перекладача</t>
  </si>
  <si>
    <t>2. Якщо від імені контрагента діє представник за довіреністю – Копія завіреної нотаріально за місцем її видачі, легалізованої або засвідченої шляхом проставлення апостилю довіреності, з перекладом на українську мову та засвідченням нотаріусом України підпису перекладача</t>
  </si>
  <si>
    <t>ДОКУМЕНТИ, ЩО ПІДТВЕРДЖУЮТЬ НАЯВНІСТЬ МАЙНОВИХ ПРАВ/ПРАВ ПРОДАЖУ/ПРАВ НАДАННЯ ТЕХНІЧНОЇ ПІДТРИМКИ ПРОГРАМНОГО ЗАБЕЗПЕЧЕННЯ (ДАЛІ – ПЗ)</t>
  </si>
  <si>
    <t>1. Документи, що підтверджують статус партнера виробника ПЗ:</t>
  </si>
  <si>
    <t xml:space="preserve">
1) авторизаційний лист від виробника ПЗ, що визначає статус співпраці між виробником та партнером (дистриб’ютор, диллер, сертифікований партнер тощо), в якому  має бути інформація про наявний обсяг прав, які є в Учасника як партнера  виробника ПЗ для   цілей закупівлі Банком  - право на продаж ПЗ покупцям або надання послуг техпідтримки ПЗ. Якщо авторизаційний лист містить посилання на статус Учасника із спеціальною абревіатурою та специфічною термінологією, прийнятою в системі виробника, надається лист Учасника (або роз’яснення у відповідній графі заяви-анкети Учасника), в якому вказується роз’яснення що означає такий статус в контексті взаємовідносин із покупцями  із посиланням на дані виробника. 
2) лист від виробника ПЗ із схемою продажу ПЗ та ліцензій щодо прав на ПЗ для кінцевих користувачів-клієнтів. Якщо такий лист від виробника відсутній, Учасник вказує таку інформацію про схему продажу ПЗ та ліцензій  у відповідній графі заяви-анкети Учасника. 
3) текст ліцензії на ПЗ від виробника. Якщо ліцензія виробника на ПЗ розміщена на сайті виробника надається роздрукований з сайту виробника ПЗ текст ліцензії із зазначенням дати роздрукованої редакції ліцензії. Текст ліцензії має бути перекладений на українську мову. 
</t>
  </si>
  <si>
    <t>2. Документи, що підтверджують майнові права на ПЗ (обрати один з варіантів 2.1-2.3)*</t>
  </si>
  <si>
    <r>
      <rPr>
        <b/>
        <sz val="10"/>
        <rFont val="Century Gothic"/>
        <family val="2"/>
        <charset val="204"/>
      </rPr>
      <t>2.1. Документи щодо ПЗ, створеного за участю персоналу (службові твори):</t>
    </r>
    <r>
      <rPr>
        <sz val="10"/>
        <rFont val="Century Gothic"/>
        <family val="2"/>
        <charset val="204"/>
      </rPr>
      <t xml:space="preserve">
1) договір про передачу (відчуження) майнових прав на твір або договір про передачу виключного права на використання твору або договір про розподіл майнових прав на твір, договір про співавторство;
  2) внутрішній нормативний документ (наказ тощо) про склад працівників, які задіяні для створення ПЗ,  службове завдання, трудовий договір/контракт з працівником та/або посадова інструкція тощо;
3) акт про виконання робіт, що стосується створення ПЗ, дані із внутрішнього репозитарію про консолідацію елементів ПЗ, створених працівниками тощо;
4) документи, що підтверджують розрахунок із працівниками-авторами ПЗ;
5)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6) технічна/проектна та користувацька документація на ПЗ    (Технічне завдання, ескізний проект, технічний проект, робочий проект, впровадження, інструкція користувача тощо).
 7) вихідний  текст (або фрагменти  вихідного тексту) програми в обсязі,  необхідному для її  ідентифікації
</t>
    </r>
  </si>
  <si>
    <r>
      <rPr>
        <b/>
        <sz val="10"/>
        <rFont val="Century Gothic"/>
        <family val="2"/>
        <charset val="204"/>
      </rPr>
      <t xml:space="preserve">2.2. Документи щодо ПЗ, права на яке придбане від третіх осіб-розробників ПЗ:   </t>
    </r>
    <r>
      <rPr>
        <sz val="10"/>
        <rFont val="Century Gothic"/>
        <family val="2"/>
        <charset val="204"/>
      </rPr>
      <t xml:space="preserve">
1) договір про створення за замовленням ПЗ  або договір про передачу виключного права на ПЗ, до якого додається:
-  акт про виконання робіт, що підтверджує  створення та передачу ПЗ та прав на нього до Учасника;
- документи, що підтверджують розрахунки між Учасником та автором/виконавцем ПЗ (акт звірки, лист автора про повний розрахунок з ним за договором та відсутність претензій до покупця).
2)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t>
    </r>
  </si>
  <si>
    <r>
      <rPr>
        <b/>
        <sz val="10"/>
        <rFont val="Century Gothic"/>
        <family val="2"/>
        <charset val="204"/>
      </rPr>
      <t>2.3. Документи на ПЗ, яке перебуває в Учасника в користуванні на правах ліцензії:</t>
    </r>
    <r>
      <rPr>
        <sz val="10"/>
        <rFont val="Century Gothic"/>
        <family val="2"/>
        <charset val="204"/>
      </rPr>
      <t xml:space="preserve">
1) ліцензійний договір та письмовий дозвіл власника виключних майнових прав на передачу прав на ПЗ Банку;
2) документи, що підтверджують наявність у власника виключних майнових прав на ПЗ – надаються  документи згідно п .2.1-2.2. вище в залежності від способу набуття прав на ПЗ.
</t>
    </r>
  </si>
  <si>
    <t>Додаток №1</t>
  </si>
  <si>
    <t xml:space="preserve">Загальні умови та вимоги щодо надання Комерційних пропозицій за наданою Закупівельною документацією 
</t>
  </si>
  <si>
    <t>1. Загальні положення:</t>
  </si>
  <si>
    <t>Предмет Закупівлі:</t>
  </si>
  <si>
    <t>Тендер з вибору підрядників на виконання робіт по поточному ремонту приміщень (в тому числі благоустрій, ремонт/улаштування інженерних мереж) АТ "Райффайзен Банк Аваль" по Україні, строком на 2 роки.</t>
  </si>
  <si>
    <t>1.1. АТ «Райффайзен Банк Аваль» - юридична адреса: Україна, 01011, м. Київ, вул. Лєскова, 9  (надалі — Організатор) запрошує взяти участь у тендері по   поточному ремонту приміщень (в тому числі благоустрій, ремонт/улаштування інженерних мереж)  АТ "Райффайзен Банк Аваль" по Україні, строком на 2 роки.</t>
  </si>
  <si>
    <t>За результатами тендеру буде здійснений вибір підрядників на виконання робіт по поточному ремонту приміщень  АТ "Райффайзен Банк Аваль" у кожному окремому регіоні.</t>
  </si>
  <si>
    <t xml:space="preserve">1.2. За довідками звертатися до Організатора: </t>
  </si>
  <si>
    <r>
      <rPr>
        <sz val="11"/>
        <color indexed="8"/>
        <rFont val="Calibri"/>
        <family val="2"/>
        <charset val="204"/>
      </rPr>
      <t xml:space="preserve">  -  з організаційних і комерційних питань контактна особа – Потурнак Сергій, тел. (050) 380-41-60, e-mail: </t>
    </r>
    <r>
      <rPr>
        <u/>
        <sz val="11"/>
        <color indexed="12"/>
        <rFont val="Calibri"/>
        <family val="2"/>
        <charset val="204"/>
      </rPr>
      <t>sergii.poturnakI@aval.ua;</t>
    </r>
    <r>
      <rPr>
        <sz val="10"/>
        <rFont val="Arial"/>
        <family val="2"/>
        <charset val="204"/>
      </rPr>
      <t xml:space="preserve">
  -  з питань, що стосуються технічних вимог і умов, контактна особа –  Мельниченко Олена, тел.  (050) 415-42-58, e-mail: </t>
    </r>
    <r>
      <rPr>
        <u/>
        <sz val="11"/>
        <color indexed="12"/>
        <rFont val="Calibri"/>
        <family val="2"/>
        <charset val="204"/>
      </rPr>
      <t xml:space="preserve">olena.melnychenko@aval.ua.
</t>
    </r>
    <r>
      <rPr>
        <sz val="11"/>
        <rFont val="Calibri"/>
        <family val="2"/>
        <charset val="204"/>
      </rPr>
      <t xml:space="preserve">  - з питань щодо роботи у електронній системі  – участі в електронній сесії, прохання звертатися до адміністратора системи - Сакович Сергія – (050) 443-70-88.</t>
    </r>
  </si>
  <si>
    <t>1.3. Організатор має право відмінити проведення закупівельної процедури на будь-якому його етапі без виникнення будь-яких зобов’язань зі свого боку стосовно предмету закупівлі та участі в ньому будь-якого залученого постачальника (надалі - Учасник закупівлі).</t>
  </si>
  <si>
    <t>1.4. Укладений за результатами закупівельної процедури договір, фіксує всі досягнуті сторонами домовленості, які не можуть бути змінені Учасником закупівлі після подання  ним комерційної пропозиції.</t>
  </si>
  <si>
    <t>1.5.  Інші документи Організатора і Учасників закупівлі не визначають права і обов’язки сторін у рамках даного Запиту.</t>
  </si>
  <si>
    <t>2. Порядок та умови подання комерційних пропозицій:</t>
  </si>
  <si>
    <t>2.1. Загальні вимоги до Комерційних пропозицій:</t>
  </si>
  <si>
    <t xml:space="preserve"> - Кожен документ, що входить до Комерційної пропозиції, має бути підписаний особою, що має право згідно з законодавством України діяти від імені Учасника без довіреності, або належним чином уповноваженою ним особою на підставі довіреності. В останньому випадку завірена копія довіреності додається до Комерційної пропозиції.
- Кожен документ, що входить до  Комерційної пропозиції, має бути скріплений печаткою Учасника.
- Документи (листи і інформаційні конверти), що входять до Комерційної пропозиції, мають бути скріплені або упаковані таким чином, щоб виключити випадкове випадіння або переміщення сторінок і інформаційних конвертів. 
- Жодні виправлення в тексті Комерційної пропозиції не мають сили, за винятком тих випадків, коли ці виправлення засвідчені рукописним надписом «виправленому вірити» і власноручним підписом уповноваженої особи, розташованим поруч з кожним виправленням.</t>
  </si>
  <si>
    <r>
      <rPr>
        <sz val="11"/>
        <color indexed="8"/>
        <rFont val="Calibri"/>
        <family val="2"/>
        <charset val="204"/>
      </rPr>
      <t xml:space="preserve">2.1.1. В разі проведення запиту шляхом електронної системи iProcurement, </t>
    </r>
    <r>
      <rPr>
        <b/>
        <sz val="11"/>
        <color indexed="8"/>
        <rFont val="Calibri"/>
        <family val="2"/>
        <charset val="204"/>
      </rPr>
      <t>пропозиція має бути роздрукована, завірена печатками, сканована та розміщена в системі iProcurement.</t>
    </r>
  </si>
  <si>
    <r>
      <rPr>
        <sz val="11"/>
        <color indexed="8"/>
        <rFont val="Calibri"/>
        <family val="2"/>
        <charset val="204"/>
      </rPr>
      <t xml:space="preserve">2.1.2. Всі документи, що входять до Комерційної пропозиції.
2.1.3.Склад комерційної пропозиції (скановані):
 - Заповнена та завірена перша стр. запиту (Форма закупівельної док.); 
 - Розрахунок ДЦ - ДЦ, локальний кошторис та підсумкову відомість ресурсів (Excel);
 - пояснювальна записка (в разі необхідності);
 - Протокол розбіжностей до запропонованого договору, в разі необхідності;
 - Електрона модель розрахунку ДЦ в форматі .imd;
 - Скан завірених установчих документів та інших документів вказаних в додатку 2 (можно надати на e-mail: </t>
    </r>
    <r>
      <rPr>
        <u/>
        <sz val="11"/>
        <color indexed="12"/>
        <rFont val="Calibri"/>
        <family val="2"/>
        <charset val="204"/>
      </rPr>
      <t>sergii.poturnakI@aval.ua</t>
    </r>
    <r>
      <rPr>
        <sz val="11"/>
        <rFont val="Calibri"/>
        <family val="2"/>
        <charset val="204"/>
      </rPr>
      <t>).</t>
    </r>
  </si>
  <si>
    <t>2.1.4. Всі документи, що входять до Комерційної пропозиції, мають бути підготовлені українською або російською мовою.</t>
  </si>
  <si>
    <t>2.2. Умови щодо порядку проведення запиту</t>
  </si>
  <si>
    <r>
      <rPr>
        <sz val="11"/>
        <color indexed="8"/>
        <rFont val="Calibri"/>
        <family val="2"/>
        <charset val="204"/>
      </rPr>
      <t>2.2.1. На будь-якому етапі Закупівельної процедури Учасники закупівлі мають право звернутися до Організатора за роз’ясненнями даної Документації. Запити на роз’яснення Документації мають подаватися електронною поштою на функціональну скриньку Організатора (</t>
    </r>
    <r>
      <rPr>
        <u/>
        <sz val="11"/>
        <color indexed="12"/>
        <rFont val="Calibri"/>
        <family val="2"/>
        <charset val="204"/>
      </rPr>
      <t>Procurement DEPARTMENT@aval.ua</t>
    </r>
    <r>
      <rPr>
        <sz val="10"/>
        <rFont val="Arial"/>
        <family val="2"/>
        <charset val="204"/>
      </rPr>
      <t xml:space="preserve">) або  за адресою </t>
    </r>
    <r>
      <rPr>
        <u/>
        <sz val="11"/>
        <color indexed="12"/>
        <rFont val="Calibri"/>
        <family val="2"/>
        <charset val="204"/>
      </rPr>
      <t xml:space="preserve">sergii.poturnak@aval.ua. </t>
    </r>
  </si>
  <si>
    <t>3. Загальні вимоги до Учасників. Підтвердження відповідності вимогам, що пред’являються</t>
  </si>
  <si>
    <t>3.1. У процедурі Запиту можуть взяти участь: 
- організації, які своєчасно подали належним чином підготовлену Комерційну пропозицію,
- організації, які відповідають усім вимогам, приведеним у закупівельній документації.
- організації, у яких відсутні невиконані рішення судових органів, які можуть вплинути на виконання учасником  зобов’язань перед Банком; 
- організація не має знаходитися в процесі ліквідації, реорганізації або під процедурою банкрутства; на її майно не має бути накладений арешт.</t>
  </si>
  <si>
    <t>4. Проведення переговорів та інші етапи Закупівельної процедури:</t>
  </si>
  <si>
    <t>Післі розгляду і оцінки комерційних пропозиці Організатор має право забезпечити проведення переговорів або застосувати електронні торги/електронний аукціон в рамках закупівельної процедури, використання додаткових запитів. У разі письмового звернення Учасника закупівлі з відмовою взяти участь у зазначених заходах,  Організатор закупівлі має право виключити такого учасника з процедури закупівлі.</t>
  </si>
  <si>
    <t>5. Відкриття в системі iProcurement наданих пропозицій, що поступили на запит:</t>
  </si>
  <si>
    <t xml:space="preserve">5.1. Організатор проводить процедуру одночасне відкриття наданих пропозицій, що поступили від Учасників.   </t>
  </si>
  <si>
    <t>6. Оцінка Пропозицій і проведення переговорів:</t>
  </si>
  <si>
    <t>Під час переговорів Організатор уникає розкриття іншим Учасникам змісту отриманих Комерційних пропозицій, а також ходу і змісту переговорів, тобто:
- будь-які переговори між Організатором і Учасником носять конфіденційний характер;
- жодна зі сторін переговорів не розкриває будь-якій іншій особі жодної технічної, цінової або іншої ринкової інформації, що відноситься до цих переговорів, без згоди іншої сторони.</t>
  </si>
  <si>
    <t>7.  Підписання договору:</t>
  </si>
  <si>
    <t xml:space="preserve">7.1. Договір між Організатором і Переможцем/Переможцями підписується в оптимальні для Організатора строки. </t>
  </si>
  <si>
    <t>7.2. Проведення запиту не передбачає автоматичного підписання договору. Організатор має право відмінити закупівлю на будь-якому етапі до підписання договору. Відміна закупівлі після підписання договору визначається умовами договору.</t>
  </si>
  <si>
    <t>8.  Повідомлення Учасників про результати запиту:</t>
  </si>
  <si>
    <t>9. Інші положення:</t>
  </si>
  <si>
    <t>Організатор має право відхилити Комерційну пропозицію Учасників, що уклали між собою будь-яку угоду з метою вплинути на визначення Переможця Закупівельної процедури.</t>
  </si>
  <si>
    <t>№ п/п</t>
  </si>
  <si>
    <t>Найменування робіт</t>
  </si>
  <si>
    <t>Од. вим.</t>
  </si>
  <si>
    <t>Об"єм на одиницю виміру</t>
  </si>
  <si>
    <t>Ціна за одиницю виміру (без ПДВ), грн.</t>
  </si>
  <si>
    <t>Вартість всього (без ПДВ), грн.</t>
  </si>
  <si>
    <t>Найменування матеріалів</t>
  </si>
  <si>
    <t>Один.          вим.</t>
  </si>
  <si>
    <t>Кількість  матеріалів на Об'єм робіт</t>
  </si>
  <si>
    <t>Ціна за одиницю виміру  (без ПДВ), грн.</t>
  </si>
  <si>
    <t>Вартість  всього (без ПДВ), грн.</t>
  </si>
  <si>
    <t>Загальнобудівельні роботи</t>
  </si>
  <si>
    <t>Електромонтажні роботи</t>
  </si>
  <si>
    <t>СКС</t>
  </si>
  <si>
    <t>Інші роботи</t>
  </si>
  <si>
    <t>ВСЬОГО ВАРТІСТЬ РОБІТ, грн.( без ПДВ):</t>
  </si>
  <si>
    <t>ВСЬОГО ВАРТІСТЬ МАТЕРІАЛІВ, грн. (без ПДВ):</t>
  </si>
  <si>
    <t>Вартість доставлення матеріалів</t>
  </si>
  <si>
    <t>ВСЬОГО вартість робіт, грн.( без ПДВ)</t>
  </si>
  <si>
    <t>ВСЬОГО вартість матеріалів, грн.  (без ПДВ)</t>
  </si>
  <si>
    <t>ВСЬОГО ПО Кошторису  без ПДВ, ГРН.:</t>
  </si>
  <si>
    <t>Меблі</t>
  </si>
  <si>
    <t xml:space="preserve"> ПДВ, ГРН.:</t>
  </si>
  <si>
    <t>ВСЬОГО ПО Кошторису  з ПДВ, ГРН.:</t>
  </si>
  <si>
    <t>ВСЬОГО ВАРТІСТЬ МАТЕРІАЛІВ Інших РОБІТ, грн. (без ПДВ):</t>
  </si>
  <si>
    <t>ВСЬОГО  ВАРТІСТЬ ЗАГАЛЬНОБУДІВЕЛЬНИХ РОБІТ, грн.( без ПДВ):</t>
  </si>
  <si>
    <t>ВСЬОГО  ВАРТІСТЬ МАТЕРІАЛІВ ПО ЗАГАЛЬНОБУДІВЕЛЬНИМ РОБОТАМ, грн.( без ПДВ):</t>
  </si>
  <si>
    <t>ВСЬОГО  ВАРТІСТЬ  РОБІТ, грн.( без ПДВ):</t>
  </si>
  <si>
    <t>ВСЬОГО  ВАРТІСТЬ МАТЕРІАЛІВ, грн.( без ПДВ):</t>
  </si>
  <si>
    <t>ВСЬОГО ВАРТІСТЬ ЕЛЕКТРОМОНТАЖНИХ РОБІТ , грн.( без ПДВ):</t>
  </si>
  <si>
    <t>ВСЬОГО ВАРТІСТЬ МАТЕРІАЛІВ ПО  ЕЛЕКТРОМОНТАЖУ , грн. ( без ПДВ):</t>
  </si>
  <si>
    <t>ВСЬОГО ВАРТІСТЬ МОНТАЖНИХ РОБІТ ПО СКС, грн.( без ПДВ):</t>
  </si>
  <si>
    <t>ВСЬОГО ВАРТІСТЬ МАТЕРІАЛІВ ПО СКС, грн. ( без ПДВ):</t>
  </si>
  <si>
    <t>ВСЬОГО ВАРТІСТЬ Інших РОБІТ, грн. (без ПДВ):</t>
  </si>
  <si>
    <t>Укладання плитки с прирізкою (подготування, грунтування, укладання, затирання)</t>
  </si>
  <si>
    <t>м.кв</t>
  </si>
  <si>
    <t xml:space="preserve"> СТ 17/10 Глибокопроникаюча грунтовка супер</t>
  </si>
  <si>
    <t>л</t>
  </si>
  <si>
    <t>Керамограніт Cersanit Royalwood brown</t>
  </si>
  <si>
    <t>м.кв.</t>
  </si>
  <si>
    <t>шт</t>
  </si>
  <si>
    <t xml:space="preserve">Фуга Ceresit CE 40 aguastatic </t>
  </si>
  <si>
    <t>кг</t>
  </si>
  <si>
    <t>м.п.</t>
  </si>
  <si>
    <t>Фарба гармонія "С" матова RAL 3020</t>
  </si>
  <si>
    <t>Шпаклювання стін</t>
  </si>
  <si>
    <t>Прокладання кабеля більше 4 мм2</t>
  </si>
  <si>
    <t>Кабель силовий моноліт  ВВГп нгд 3х1,5 мідь</t>
  </si>
  <si>
    <t>Кабель силовий моноліт  ВВГп нгд 3х2,5 мідь</t>
  </si>
  <si>
    <t>Прокладання гофротруби з протяжкою кабеля</t>
  </si>
  <si>
    <t>Труба гофрована з протяжкою Контакт ПВХ 20 мм</t>
  </si>
  <si>
    <t>Стяжка під шуруп EMT 200х4,3 мм 100 шт. білий</t>
  </si>
  <si>
    <t>паков.</t>
  </si>
  <si>
    <t>Влаштування виводу з-під підлоги</t>
  </si>
  <si>
    <t>Монтаж розподільчих коробок</t>
  </si>
  <si>
    <t>Коробка розподільча з кришкою HausMark пластик IB006</t>
  </si>
  <si>
    <t>Монтаж розеток з підрозетником</t>
  </si>
  <si>
    <t>Монтаж звукових колонок</t>
  </si>
  <si>
    <t>поставка Замовника</t>
  </si>
  <si>
    <t>Монтаж підсилювача</t>
  </si>
  <si>
    <t>Роботи по заміру опору ізоляції електропроводки з наданням технічного звіту</t>
  </si>
  <si>
    <t>компл.</t>
  </si>
  <si>
    <t>Прокладання кабелю вітой пари UTP</t>
  </si>
  <si>
    <t xml:space="preserve">Обжим UTP кабелю </t>
  </si>
  <si>
    <t>Конектор RJ-45</t>
  </si>
  <si>
    <t>Монтаж вогнегасника</t>
  </si>
  <si>
    <t>Післябудівельне прибирання</t>
  </si>
  <si>
    <t>Виніс та навантаження сміття</t>
  </si>
  <si>
    <t>т</t>
  </si>
  <si>
    <t>маш</t>
  </si>
  <si>
    <t>Мийка скляних вітрин</t>
  </si>
  <si>
    <t>Вологе прибирання</t>
  </si>
  <si>
    <t>Монтаж серцевини замка</t>
  </si>
  <si>
    <t>Ізострічка EMT 0,13x15 мм 10 м біла ПВХ 12-0403 W</t>
  </si>
  <si>
    <t>Прокладка кабеля акустичного</t>
  </si>
  <si>
    <t>Демонтаж серцевини замка</t>
  </si>
  <si>
    <t>Стретс 17мік*50см вага нетто 2,346 (+/-2%)кг макс. Довж палетування 600м.п</t>
  </si>
  <si>
    <t>Підключення кабелю електроживлення виводу</t>
  </si>
  <si>
    <t>м2</t>
  </si>
  <si>
    <t xml:space="preserve">Монтаж світильників з ПРА </t>
  </si>
  <si>
    <t>Штроблення із заробленням  підлога</t>
  </si>
  <si>
    <t>м/п</t>
  </si>
  <si>
    <t>Монтаж подвійного столу</t>
  </si>
  <si>
    <t>Монтаж інформаційної розетки накладної</t>
  </si>
  <si>
    <t>Фарбування стін (за 2 рази + грунт) 3020</t>
  </si>
  <si>
    <t>Фарбування стін (за 2 рази + грунт) 9003</t>
  </si>
  <si>
    <t xml:space="preserve">Демонтаж плитки </t>
  </si>
  <si>
    <t xml:space="preserve">Демонтаж плитнтуса з плитки </t>
  </si>
  <si>
    <t xml:space="preserve">Монтаж плит стелі Армстронг </t>
  </si>
  <si>
    <t>Шпаклювання відкосів</t>
  </si>
  <si>
    <t>тт</t>
  </si>
  <si>
    <t xml:space="preserve">Розетка Schneider Electric Asfora 16 А 250 В </t>
  </si>
  <si>
    <t>Монтаж кронштейна ТВ та ТВ</t>
  </si>
  <si>
    <t>Демонтаж електропроводки до 50м2</t>
  </si>
  <si>
    <t>Демонтаж датчиків (пульти керування обігрівачами та тепловою завісою)</t>
  </si>
  <si>
    <t>Демонтаж електрофурнітури</t>
  </si>
  <si>
    <t>демонтаж стельового обігрівача</t>
  </si>
  <si>
    <t>демонтаж світильників</t>
  </si>
  <si>
    <t>Клей для плитки Ceresit СМ 17</t>
  </si>
  <si>
    <t>Демонтаж плит стелі типу Армстронг</t>
  </si>
  <si>
    <t>Алмазне прорізання стіни діам 50мм</t>
  </si>
  <si>
    <t>серцевина замка</t>
  </si>
  <si>
    <t>Встановлення закладної деталі під ТВ</t>
  </si>
  <si>
    <t>Плити Армстронг RETEIL 600х600х12 мм</t>
  </si>
  <si>
    <t>Вирівнювання існуючої стелі типу Армстронг</t>
  </si>
  <si>
    <t xml:space="preserve">дюбель моллі </t>
  </si>
  <si>
    <t>Встановлення декоративного  кутника</t>
  </si>
  <si>
    <t>Фарбування дверного блоку 3020</t>
  </si>
  <si>
    <t>Фарбування відкосів (за 2 рази + грунт) 9003</t>
  </si>
  <si>
    <t>м. пог</t>
  </si>
  <si>
    <t>Встановлення обігрівача стельового типу Білюкс</t>
  </si>
  <si>
    <t>Білюкс 1350 (існуючий)</t>
  </si>
  <si>
    <t xml:space="preserve">Монтаж великого столу для технічної зони 2440 мм </t>
  </si>
  <si>
    <t>Монтаж круглого столу топ 10 стіл 1000</t>
  </si>
  <si>
    <t xml:space="preserve">Монтаж модуля настінного для аксессуарів/настінної панелі 1200 мм </t>
  </si>
  <si>
    <t xml:space="preserve">Монтаж модуля настінного для аксессуарів/настінної панелі 600 мм </t>
  </si>
  <si>
    <t>монтаж Модулю герой 600мм</t>
  </si>
  <si>
    <t>Монтаж куточка споживача</t>
  </si>
  <si>
    <t xml:space="preserve">Демонтаж/пакування великого столу для технічної зони 2440 мм </t>
  </si>
  <si>
    <t>Монтаж сервісу самообслуговування</t>
  </si>
  <si>
    <t>Демонтаж/пакування подвійного столу</t>
  </si>
  <si>
    <t xml:space="preserve">Демонтаж/пакування модуля настінного для аксессуарів/настінної панелі 1200 мм </t>
  </si>
  <si>
    <t xml:space="preserve">Демонтаж/пакування модуля настінного для аксессуарів/настінної панелі 600 мм </t>
  </si>
  <si>
    <t>Демонтаж/пакування сервісу самообслуговування</t>
  </si>
  <si>
    <t>Демонтаж/пакування куточка споживача</t>
  </si>
  <si>
    <t>Кабель силовий Expert Power ПВС 2х1 мідь</t>
  </si>
  <si>
    <r>
      <t xml:space="preserve">Терморегулятор Heat Plus M5.16 білий </t>
    </r>
    <r>
      <rPr>
        <sz val="10"/>
        <color rgb="FFFF0000"/>
        <rFont val="Calibri"/>
        <family val="2"/>
        <charset val="204"/>
        <scheme val="minor"/>
      </rPr>
      <t>(поставка Замовника)</t>
    </r>
  </si>
  <si>
    <r>
      <t xml:space="preserve">Світильник Cezar-t </t>
    </r>
    <r>
      <rPr>
        <sz val="10"/>
        <color rgb="FFFF0000"/>
        <rFont val="Calibri"/>
        <family val="2"/>
        <charset val="204"/>
        <scheme val="minor"/>
      </rPr>
      <t>(поставка Замовника)</t>
    </r>
  </si>
  <si>
    <t>Вивіз сміття (машина до 2 т)</t>
  </si>
  <si>
    <t>демонтаж колонок звукових</t>
  </si>
  <si>
    <t>Найменування будови та її адреса :  комплекс робіт та послуг по поточному ремонту приміщень, а також інженерних мереж при переобладнанні існуючого магазину під магазин Vodafone за адресою: місто Київ, проспект Повітрофлотський 50_2</t>
  </si>
  <si>
    <t>Монтаж профілю під лед стрічку</t>
  </si>
  <si>
    <t>Монтаж лед стрічки</t>
  </si>
  <si>
    <t>шт.</t>
  </si>
  <si>
    <t>Коннектор IEK IP20 LSCON8-MONO-213-03 3 шт./уп. 8 мм (15см-разъем)</t>
  </si>
  <si>
    <t>Прокладання кабеля до 4 мм2</t>
  </si>
  <si>
    <t>Кабель ШВВП 2*1</t>
  </si>
  <si>
    <t xml:space="preserve">Монтаж транформаторів </t>
  </si>
  <si>
    <t>Стрічка світлодіодна IEK LSR-3528W120 9.6 Вт IP20 12 В холодний</t>
  </si>
  <si>
    <t xml:space="preserve">Вимикач для бра 129 250В білий </t>
  </si>
  <si>
    <t xml:space="preserve"> Вилка електрична кутова Makel із заземленням 250В 16А ABS</t>
  </si>
  <si>
    <t xml:space="preserve">Профіль алюмінієвий Светкомплект кутовий анодований ЛПУ 17x17 мм 200 см  </t>
  </si>
  <si>
    <r>
      <t>Підсилювач Intel-M MA -103 (</t>
    </r>
    <r>
      <rPr>
        <sz val="10"/>
        <color rgb="FFFF0000"/>
        <rFont val="Calibri"/>
        <family val="2"/>
        <charset val="204"/>
        <scheme val="minor"/>
      </rPr>
      <t>поставка Замовника)</t>
    </r>
  </si>
  <si>
    <r>
      <t xml:space="preserve">Колонки звукові IPS-C6P </t>
    </r>
    <r>
      <rPr>
        <sz val="10"/>
        <color rgb="FFFF0000"/>
        <rFont val="Calibri"/>
        <family val="2"/>
        <charset val="204"/>
        <scheme val="minor"/>
      </rPr>
      <t>(поставка Замовника)</t>
    </r>
  </si>
  <si>
    <t>Встановлення реле напруги (регулятори)</t>
  </si>
  <si>
    <r>
      <t xml:space="preserve">Регулятор для теплової завіси BALLU  </t>
    </r>
    <r>
      <rPr>
        <sz val="10"/>
        <color rgb="FFFF0000"/>
        <rFont val="Calibri"/>
        <family val="2"/>
        <charset val="204"/>
        <scheme val="minor"/>
      </rPr>
      <t>(поставка Замовника)</t>
    </r>
  </si>
  <si>
    <t>Гофрокартон 2-х шаровий 1,25x10 м 12.5 м. кв.</t>
  </si>
  <si>
    <t>Кріплення  (трос+зажими+анкера)</t>
  </si>
  <si>
    <t>Демонтаж ТВ та кронштейну</t>
  </si>
  <si>
    <t>Шпаклівка Sniezka ACRYL-PUTZ FS20</t>
  </si>
  <si>
    <t>демонтаж підсилювача</t>
  </si>
  <si>
    <t>Куточок декоративний ПВХ білий 25x25x2750 мм</t>
  </si>
  <si>
    <t>Клей універсальний монтажний Lacrysil Сумасшедшая липучка 0,245 кг</t>
  </si>
  <si>
    <t>Стержень закріплюючий 500 мм</t>
  </si>
  <si>
    <t>Стержень з загином (гачок) L=500</t>
  </si>
  <si>
    <t>Підвіс пружинний INDUSTRY</t>
  </si>
  <si>
    <t>Фарба Kolorit Legendа RAL 9010</t>
  </si>
  <si>
    <t>Пухирчаста плівка пакувальна 7,5 м.кв</t>
  </si>
  <si>
    <t>Клейка стрічка прозора 48 мм 200 м 40 мкн</t>
  </si>
  <si>
    <t>Перетворювач напруги Светкомплект 12 В 25 Вт IP20 S-25-12</t>
  </si>
  <si>
    <t>Монтажна двостороння стрічка 3M VHB надміцна сіра 9 мм х 2 м товщина 1,1 мм</t>
  </si>
  <si>
    <t>Часткове шпаключання місць (пощою до 1м2)</t>
  </si>
  <si>
    <t xml:space="preserve">Шпаклівка Knauf Fugenfuller </t>
  </si>
  <si>
    <t>Розетка EMT 2xRJ 45 кат. 5E на липучці білий</t>
  </si>
  <si>
    <t>Кабель комп'ютерный монолит Одескабель UTP cat.5E 4x2х0,51 мідь</t>
  </si>
  <si>
    <t>Мішок білий 60 г/кв.м 560x1050 мм</t>
  </si>
  <si>
    <t>Клема швидкого монтажу WAGO 222-413 на 3 провідники з важелями 3 шт. Сірий</t>
  </si>
  <si>
    <t>Колодка Makel з захистними шторками із заземленням 6 гн. білий N6310000</t>
  </si>
  <si>
    <t>Нейлонові стяжки Tolsen Tools 3,6 х200 мм 100 шт. Білий (6feeb27b)</t>
  </si>
  <si>
    <t>Занесення матеріалів</t>
  </si>
  <si>
    <t>люд/год</t>
  </si>
  <si>
    <t>Доставка меблів</t>
  </si>
  <si>
    <t>Вогнегасник ВП5 (поставка Замовника)</t>
  </si>
  <si>
    <t>Демонтаж/пакування/навантаження круглого столу топ 10 стіл 1000</t>
  </si>
  <si>
    <t>Демонтаж/пакування/навантаження столу</t>
  </si>
  <si>
    <t xml:space="preserve">Демонтаж/пакування/навантаження модуля настінного для аксессуарів/настінної панелі 1200 мм </t>
  </si>
  <si>
    <t>послуга</t>
  </si>
  <si>
    <t>дефектний акт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</si>
</sst>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19]General"/>
    <numFmt numFmtId="165" formatCode="_-* #,##0.00_₴_-;\-* #,##0.00_₴_-;_-* &quot;-&quot;??_₴_-;_-@_-"/>
    <numFmt numFmtId="166" formatCode="#,##0.00_ ;[Red]\-#,##0.00\ "/>
  </numFmts>
  <fonts count="69">
    <font>
      <sz val="10"/>
      <name val="Arial"/>
      <charset val="13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charset val="204"/>
    </font>
    <font>
      <sz val="11"/>
      <name val="Calibri"/>
      <family val="2"/>
      <charset val="204"/>
    </font>
    <font>
      <sz val="11"/>
      <color indexed="8"/>
      <name val="Calibri"/>
      <family val="2"/>
      <charset val="204"/>
    </font>
    <font>
      <b/>
      <sz val="10"/>
      <name val="Century Gothic"/>
      <family val="2"/>
      <charset val="204"/>
    </font>
    <font>
      <b/>
      <sz val="10"/>
      <color indexed="8"/>
      <name val="Century Gothic"/>
      <family val="2"/>
      <charset val="204"/>
    </font>
    <font>
      <b/>
      <sz val="12"/>
      <name val="Century Gothic"/>
      <family val="2"/>
      <charset val="204"/>
    </font>
    <font>
      <u/>
      <sz val="11"/>
      <color indexed="8"/>
      <name val="Calibri"/>
      <family val="2"/>
      <charset val="204"/>
    </font>
    <font>
      <sz val="11"/>
      <color indexed="8"/>
      <name val="Century Gothic"/>
      <family val="2"/>
      <charset val="204"/>
    </font>
    <font>
      <sz val="9"/>
      <name val="Century Gothic"/>
      <family val="2"/>
      <charset val="204"/>
    </font>
    <font>
      <sz val="10"/>
      <color indexed="8"/>
      <name val="Century Gothic"/>
      <family val="2"/>
      <charset val="204"/>
    </font>
    <font>
      <b/>
      <sz val="14"/>
      <name val="Century Gothic"/>
      <family val="2"/>
      <charset val="204"/>
    </font>
    <font>
      <sz val="14"/>
      <color indexed="8"/>
      <name val="Century Gothic"/>
      <family val="2"/>
      <charset val="204"/>
    </font>
    <font>
      <i/>
      <sz val="10"/>
      <name val="Century Gothic"/>
      <family val="2"/>
      <charset val="204"/>
    </font>
    <font>
      <sz val="10"/>
      <name val="Century Gothic"/>
      <family val="2"/>
      <charset val="204"/>
    </font>
    <font>
      <b/>
      <sz val="8"/>
      <color rgb="FF000000"/>
      <name val="Arial"/>
      <family val="2"/>
      <charset val="204"/>
    </font>
    <font>
      <i/>
      <sz val="11"/>
      <color rgb="FF7F7F7F"/>
      <name val="Calibri"/>
      <family val="2"/>
      <charset val="204"/>
      <scheme val="minor"/>
    </font>
    <font>
      <sz val="10"/>
      <name val="Arial Cyr"/>
      <charset val="204"/>
    </font>
    <font>
      <sz val="11"/>
      <name val="Calibri"/>
      <family val="2"/>
      <charset val="204"/>
    </font>
    <font>
      <b/>
      <sz val="13"/>
      <color indexed="56"/>
      <name val="Calibri"/>
      <family val="2"/>
      <charset val="204"/>
    </font>
    <font>
      <sz val="8"/>
      <color rgb="FF000000"/>
      <name val="Arial"/>
      <family val="2"/>
      <charset val="204"/>
    </font>
    <font>
      <sz val="12"/>
      <color rgb="FF000000"/>
      <name val="Arial"/>
      <family val="2"/>
      <charset val="204"/>
    </font>
    <font>
      <sz val="1"/>
      <color rgb="FF000000"/>
      <name val="Arial"/>
      <family val="2"/>
      <charset val="204"/>
    </font>
    <font>
      <sz val="10"/>
      <color rgb="FF000000"/>
      <name val="Arial"/>
      <family val="2"/>
      <charset val="204"/>
    </font>
    <font>
      <sz val="11"/>
      <color theme="1"/>
      <name val="Calibri"/>
      <family val="2"/>
      <charset val="204"/>
      <scheme val="minor"/>
    </font>
    <font>
      <b/>
      <sz val="10"/>
      <color rgb="FF000000"/>
      <name val="Arial"/>
      <family val="2"/>
      <charset val="204"/>
    </font>
    <font>
      <i/>
      <sz val="10"/>
      <color rgb="FF000000"/>
      <name val="Arial"/>
      <family val="2"/>
      <charset val="204"/>
    </font>
    <font>
      <b/>
      <i/>
      <sz val="10"/>
      <color rgb="FF000000"/>
      <name val="Arial"/>
      <family val="2"/>
      <charset val="204"/>
    </font>
    <font>
      <b/>
      <i/>
      <sz val="14"/>
      <color rgb="FFFF8000"/>
      <name val="Bookman Old Style"/>
      <family val="1"/>
      <charset val="204"/>
    </font>
    <font>
      <sz val="11"/>
      <color indexed="9"/>
      <name val="Calibri"/>
      <family val="2"/>
      <charset val="204"/>
    </font>
    <font>
      <sz val="10"/>
      <name val="Helv"/>
      <charset val="204"/>
    </font>
    <font>
      <sz val="11"/>
      <color indexed="8"/>
      <name val="Calibri"/>
      <family val="2"/>
      <charset val="204"/>
    </font>
    <font>
      <i/>
      <sz val="8"/>
      <color rgb="FFFF8000"/>
      <name val="Bookman Old Style"/>
      <family val="1"/>
      <charset val="204"/>
    </font>
    <font>
      <sz val="11"/>
      <color rgb="FF000000"/>
      <name val="Calibri"/>
      <family val="2"/>
      <charset val="204"/>
    </font>
    <font>
      <b/>
      <sz val="12"/>
      <color rgb="FF000000"/>
      <name val="Arial"/>
      <family val="2"/>
      <charset val="204"/>
    </font>
    <font>
      <sz val="10"/>
      <color rgb="FFCA6500"/>
      <name val="Arial"/>
      <family val="2"/>
      <charset val="204"/>
    </font>
    <font>
      <i/>
      <sz val="8"/>
      <color rgb="FF000000"/>
      <name val="Arial"/>
      <family val="2"/>
      <charset val="204"/>
    </font>
    <font>
      <u/>
      <sz val="10"/>
      <color theme="10"/>
      <name val="Arial Cyr"/>
      <charset val="204"/>
    </font>
    <font>
      <u/>
      <sz val="11"/>
      <color indexed="12"/>
      <name val="Calibri"/>
      <family val="2"/>
      <charset val="204"/>
    </font>
    <font>
      <b/>
      <sz val="11"/>
      <color indexed="8"/>
      <name val="Calibri"/>
      <family val="2"/>
      <charset val="204"/>
    </font>
    <font>
      <sz val="10"/>
      <name val="Arial"/>
      <family val="2"/>
      <charset val="204"/>
    </font>
    <font>
      <sz val="11"/>
      <name val="Times New Roman"/>
      <family val="1"/>
      <charset val="204"/>
    </font>
    <font>
      <sz val="11"/>
      <color theme="1"/>
      <name val="Times New Roman"/>
      <family val="1"/>
      <charset val="204"/>
    </font>
    <font>
      <sz val="11"/>
      <color indexed="8"/>
      <name val="Calibri"/>
      <family val="2"/>
      <charset val="204"/>
    </font>
    <font>
      <b/>
      <sz val="11"/>
      <color theme="1"/>
      <name val="Times New Roman"/>
      <family val="1"/>
      <charset val="204"/>
    </font>
    <font>
      <b/>
      <sz val="11"/>
      <name val="Times New Roman"/>
      <family val="1"/>
      <charset val="204"/>
    </font>
    <font>
      <sz val="10"/>
      <color theme="1"/>
      <name val="Calibri"/>
      <family val="2"/>
      <charset val="204"/>
      <scheme val="minor"/>
    </font>
    <font>
      <sz val="11"/>
      <name val="Calibri"/>
      <family val="2"/>
      <charset val="204"/>
      <scheme val="minor"/>
    </font>
    <font>
      <sz val="10"/>
      <name val="Calibri"/>
      <family val="2"/>
      <charset val="204"/>
      <scheme val="minor"/>
    </font>
    <font>
      <sz val="10"/>
      <color rgb="FF000000"/>
      <name val="Calibri"/>
      <family val="2"/>
      <charset val="204"/>
      <scheme val="minor"/>
    </font>
    <font>
      <b/>
      <sz val="10"/>
      <color theme="1"/>
      <name val="Calibri"/>
      <family val="2"/>
      <charset val="204"/>
      <scheme val="minor"/>
    </font>
    <font>
      <sz val="10"/>
      <color indexed="8"/>
      <name val="Calibri"/>
      <family val="2"/>
      <charset val="204"/>
      <scheme val="minor"/>
    </font>
    <font>
      <b/>
      <sz val="12"/>
      <color theme="1"/>
      <name val="Times New Roman"/>
      <family val="1"/>
      <charset val="204"/>
    </font>
    <font>
      <sz val="10"/>
      <color theme="1"/>
      <name val="Calibri"/>
      <family val="2"/>
      <scheme val="minor"/>
    </font>
    <font>
      <b/>
      <sz val="11"/>
      <name val="Arial"/>
      <family val="2"/>
      <charset val="204"/>
    </font>
    <font>
      <b/>
      <sz val="11"/>
      <name val="Calibri"/>
      <family val="2"/>
      <charset val="204"/>
      <scheme val="minor"/>
    </font>
    <font>
      <u/>
      <sz val="10"/>
      <color theme="10"/>
      <name val="Arial"/>
      <family val="2"/>
      <charset val="204"/>
    </font>
    <font>
      <b/>
      <sz val="12"/>
      <name val="Times New Roman"/>
      <family val="1"/>
      <charset val="204"/>
    </font>
    <font>
      <sz val="10"/>
      <name val="Arial Cyr"/>
      <family val="2"/>
      <charset val="204"/>
    </font>
    <font>
      <sz val="12"/>
      <name val="Times New Roman"/>
      <family val="1"/>
      <charset val="204"/>
    </font>
    <font>
      <sz val="10"/>
      <color rgb="FFFF0000"/>
      <name val="Calibri"/>
      <family val="2"/>
      <charset val="204"/>
      <scheme val="minor"/>
    </font>
    <font>
      <b/>
      <sz val="9"/>
      <color indexed="81"/>
      <name val="Tahoma"/>
      <family val="2"/>
      <charset val="204"/>
    </font>
    <font>
      <sz val="9"/>
      <color indexed="81"/>
      <name val="Tahoma"/>
      <family val="2"/>
      <charset val="204"/>
    </font>
    <font>
      <sz val="11"/>
      <color indexed="8"/>
      <name val="Times New Roman"/>
      <family val="1"/>
      <charset val="204"/>
    </font>
    <font>
      <sz val="11"/>
      <name val="Bookman Old Style"/>
      <family val="1"/>
      <charset val="204"/>
    </font>
  </fonts>
  <fills count="9">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indexed="43"/>
        <bgColor indexed="8"/>
      </patternFill>
    </fill>
    <fill>
      <patternFill patternType="solid">
        <fgColor indexed="50"/>
        <bgColor indexed="64"/>
      </patternFill>
    </fill>
    <fill>
      <patternFill patternType="solid">
        <fgColor indexed="50"/>
        <bgColor indexed="8"/>
      </patternFill>
    </fill>
    <fill>
      <patternFill patternType="solid">
        <fgColor indexed="2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ck">
        <color indexed="22"/>
      </bottom>
      <diagonal/>
    </border>
    <border>
      <left style="thin">
        <color indexed="64"/>
      </left>
      <right style="thin">
        <color indexed="64"/>
      </right>
      <top/>
      <bottom style="thin">
        <color indexed="64"/>
      </bottom>
      <diagonal/>
    </border>
  </borders>
  <cellStyleXfs count="78">
    <xf numFmtId="0" fontId="0" fillId="0" borderId="0"/>
    <xf numFmtId="0" fontId="21" fillId="0" borderId="0"/>
    <xf numFmtId="0" fontId="19" fillId="0" borderId="0">
      <alignment horizontal="center" vertical="center"/>
    </xf>
    <xf numFmtId="165" fontId="5" fillId="0" borderId="0" applyFont="0" applyFill="0" applyBorder="0" applyAlignment="0" applyProtection="0"/>
    <xf numFmtId="0" fontId="7" fillId="0" borderId="0"/>
    <xf numFmtId="0" fontId="30" fillId="0" borderId="0">
      <alignment horizontal="left" vertical="top"/>
    </xf>
    <xf numFmtId="0" fontId="28" fillId="0" borderId="0"/>
    <xf numFmtId="0" fontId="19" fillId="0" borderId="0">
      <alignment horizontal="center" vertical="center"/>
    </xf>
    <xf numFmtId="0" fontId="20" fillId="0" borderId="0" applyNumberFormat="0" applyFill="0" applyBorder="0" applyAlignment="0" applyProtection="0"/>
    <xf numFmtId="0" fontId="28" fillId="0" borderId="0"/>
    <xf numFmtId="0" fontId="6" fillId="0" borderId="0">
      <alignment vertical="center"/>
    </xf>
    <xf numFmtId="0" fontId="24" fillId="0" borderId="0">
      <alignment horizontal="left" vertical="top"/>
    </xf>
    <xf numFmtId="0" fontId="28" fillId="0" borderId="0"/>
    <xf numFmtId="0" fontId="38" fillId="0" borderId="0">
      <alignment horizontal="left" vertical="top"/>
    </xf>
    <xf numFmtId="0" fontId="24" fillId="0" borderId="0">
      <alignment horizontal="right" vertical="top"/>
    </xf>
    <xf numFmtId="0" fontId="7" fillId="0" borderId="0"/>
    <xf numFmtId="0" fontId="29" fillId="0" borderId="0">
      <alignment horizontal="left" vertical="top"/>
    </xf>
    <xf numFmtId="0" fontId="24" fillId="0" borderId="0">
      <alignment horizontal="center" vertical="top"/>
    </xf>
    <xf numFmtId="0" fontId="34" fillId="0" borderId="0"/>
    <xf numFmtId="0" fontId="7" fillId="0" borderId="0">
      <protection locked="0"/>
    </xf>
    <xf numFmtId="0" fontId="35" fillId="0" borderId="0"/>
    <xf numFmtId="0" fontId="39" fillId="0" borderId="0">
      <alignment horizontal="left" vertical="top"/>
    </xf>
    <xf numFmtId="0" fontId="33" fillId="8" borderId="0" applyNumberFormat="0" applyBorder="0" applyAlignment="0" applyProtection="0"/>
    <xf numFmtId="0" fontId="19" fillId="0" borderId="0">
      <alignment horizontal="center" vertical="center"/>
    </xf>
    <xf numFmtId="0" fontId="5" fillId="0" borderId="0"/>
    <xf numFmtId="164" fontId="37" fillId="0" borderId="0" applyBorder="0" applyProtection="0"/>
    <xf numFmtId="0" fontId="23" fillId="0" borderId="15" applyNumberFormat="0" applyFill="0" applyAlignment="0" applyProtection="0"/>
    <xf numFmtId="0" fontId="26" fillId="0" borderId="0">
      <alignment horizontal="left" vertical="top"/>
    </xf>
    <xf numFmtId="0" fontId="7" fillId="0" borderId="0"/>
    <xf numFmtId="0" fontId="28" fillId="0" borderId="0"/>
    <xf numFmtId="0" fontId="24" fillId="0" borderId="0">
      <alignment horizontal="center" vertical="top"/>
    </xf>
    <xf numFmtId="0" fontId="29" fillId="0" borderId="0">
      <alignment horizontal="left" vertical="top"/>
    </xf>
    <xf numFmtId="0" fontId="44" fillId="0" borderId="0"/>
    <xf numFmtId="0" fontId="29" fillId="0" borderId="0">
      <alignment horizontal="right" vertical="top"/>
    </xf>
    <xf numFmtId="0" fontId="27" fillId="0" borderId="0">
      <alignment horizontal="right" vertical="top"/>
    </xf>
    <xf numFmtId="0" fontId="40" fillId="0" borderId="0">
      <alignment horizontal="left" vertical="top"/>
    </xf>
    <xf numFmtId="0" fontId="36" fillId="0" borderId="0">
      <alignment horizontal="left" vertical="top"/>
    </xf>
    <xf numFmtId="0" fontId="25" fillId="0" borderId="0">
      <alignment horizontal="left" vertical="top"/>
    </xf>
    <xf numFmtId="0" fontId="27" fillId="0" borderId="0">
      <alignment horizontal="left" vertical="top"/>
    </xf>
    <xf numFmtId="0" fontId="25" fillId="0" borderId="0">
      <alignment horizontal="left" vertical="top"/>
    </xf>
    <xf numFmtId="0" fontId="32" fillId="0" borderId="0">
      <alignment horizontal="left" vertical="center"/>
    </xf>
    <xf numFmtId="0" fontId="27" fillId="0" borderId="0">
      <alignment horizontal="left" vertical="top"/>
    </xf>
    <xf numFmtId="0" fontId="31" fillId="0" borderId="0">
      <alignment horizontal="left" vertical="top"/>
    </xf>
    <xf numFmtId="0" fontId="27" fillId="0" borderId="0">
      <alignment horizontal="left" vertical="top"/>
    </xf>
    <xf numFmtId="0" fontId="27" fillId="0" borderId="0">
      <alignment horizontal="left" vertical="top"/>
    </xf>
    <xf numFmtId="0" fontId="27" fillId="0" borderId="0">
      <alignment horizontal="left" vertical="top"/>
    </xf>
    <xf numFmtId="0" fontId="41" fillId="0" borderId="0" applyNumberFormat="0" applyFill="0" applyBorder="0" applyAlignment="0" applyProtection="0"/>
    <xf numFmtId="0" fontId="28" fillId="0" borderId="1"/>
    <xf numFmtId="0" fontId="21" fillId="0" borderId="0"/>
    <xf numFmtId="0" fontId="28" fillId="0" borderId="0"/>
    <xf numFmtId="0" fontId="22" fillId="0" borderId="0">
      <alignment vertical="center"/>
    </xf>
    <xf numFmtId="0" fontId="28" fillId="0" borderId="0"/>
    <xf numFmtId="0" fontId="28" fillId="0" borderId="0"/>
    <xf numFmtId="0" fontId="28" fillId="0" borderId="0"/>
    <xf numFmtId="0" fontId="21" fillId="0" borderId="0"/>
    <xf numFmtId="0" fontId="34" fillId="0" borderId="0"/>
    <xf numFmtId="165" fontId="5" fillId="0" borderId="0" applyFont="0" applyFill="0" applyBorder="0" applyAlignment="0" applyProtection="0"/>
    <xf numFmtId="0" fontId="47" fillId="0" borderId="0">
      <protection locked="0"/>
    </xf>
    <xf numFmtId="0" fontId="47" fillId="0" borderId="0"/>
    <xf numFmtId="0" fontId="3" fillId="0" borderId="0"/>
    <xf numFmtId="0" fontId="1" fillId="0" borderId="0"/>
    <xf numFmtId="0" fontId="1" fillId="0" borderId="0"/>
    <xf numFmtId="0" fontId="1" fillId="0" borderId="0"/>
    <xf numFmtId="0" fontId="7" fillId="0" borderId="0"/>
    <xf numFmtId="0" fontId="1" fillId="0" borderId="0"/>
    <xf numFmtId="0" fontId="5" fillId="0" borderId="0"/>
    <xf numFmtId="0" fontId="1" fillId="0" borderId="1"/>
    <xf numFmtId="0" fontId="1" fillId="0" borderId="0"/>
    <xf numFmtId="0" fontId="6" fillId="0" borderId="0">
      <alignment vertical="center"/>
    </xf>
    <xf numFmtId="0" fontId="1" fillId="0" borderId="0"/>
    <xf numFmtId="0" fontId="1" fillId="0" borderId="0"/>
    <xf numFmtId="0" fontId="1" fillId="0" borderId="0"/>
    <xf numFmtId="0" fontId="7" fillId="0" borderId="0">
      <protection locked="0"/>
    </xf>
    <xf numFmtId="0" fontId="7" fillId="0" borderId="0"/>
    <xf numFmtId="0" fontId="1" fillId="0" borderId="0"/>
    <xf numFmtId="165" fontId="1" fillId="0" borderId="0" applyFont="0" applyFill="0" applyBorder="0" applyAlignment="0" applyProtection="0"/>
    <xf numFmtId="0" fontId="60" fillId="0" borderId="0" applyNumberFormat="0" applyFill="0" applyBorder="0" applyAlignment="0" applyProtection="0"/>
    <xf numFmtId="0" fontId="62" fillId="0" borderId="0"/>
  </cellStyleXfs>
  <cellXfs count="261">
    <xf numFmtId="0" fontId="0" fillId="0" borderId="0" xfId="0"/>
    <xf numFmtId="0" fontId="7" fillId="0" borderId="0" xfId="4" applyFont="1" applyFill="1" applyBorder="1"/>
    <xf numFmtId="0" fontId="8" fillId="0" borderId="0" xfId="48" applyFont="1" applyFill="1" applyBorder="1" applyAlignment="1">
      <alignment horizontal="left" vertical="top"/>
    </xf>
    <xf numFmtId="0" fontId="9" fillId="0" borderId="0" xfId="4" applyFont="1" applyFill="1" applyBorder="1" applyAlignment="1">
      <alignment vertical="center" wrapText="1"/>
    </xf>
    <xf numFmtId="0" fontId="11" fillId="0" borderId="5" xfId="4" applyFont="1" applyFill="1" applyBorder="1" applyAlignment="1">
      <alignment horizontal="left" vertical="top"/>
    </xf>
    <xf numFmtId="0" fontId="7" fillId="0" borderId="5" xfId="4" applyFont="1" applyFill="1" applyBorder="1" applyAlignment="1">
      <alignment horizontal="left" vertical="center"/>
    </xf>
    <xf numFmtId="0" fontId="7" fillId="0" borderId="0" xfId="4" applyFont="1" applyFill="1" applyBorder="1" applyAlignment="1">
      <alignment horizontal="left" vertical="center"/>
    </xf>
    <xf numFmtId="0" fontId="7" fillId="0" borderId="5" xfId="4" applyFont="1" applyFill="1" applyBorder="1"/>
    <xf numFmtId="0" fontId="7" fillId="0" borderId="10" xfId="4" applyFont="1" applyFill="1" applyBorder="1" applyAlignment="1">
      <alignment horizontal="left" vertical="center"/>
    </xf>
    <xf numFmtId="0" fontId="7" fillId="0" borderId="10" xfId="4" applyFont="1" applyFill="1" applyBorder="1"/>
    <xf numFmtId="0" fontId="12" fillId="0" borderId="0" xfId="9" applyFont="1"/>
    <xf numFmtId="0" fontId="14" fillId="0" borderId="0" xfId="9" applyFont="1"/>
    <xf numFmtId="0" fontId="8" fillId="0" borderId="0" xfId="48" applyFont="1" applyFill="1" applyAlignment="1">
      <alignment horizontal="center" vertical="top" wrapText="1"/>
    </xf>
    <xf numFmtId="0" fontId="14" fillId="0" borderId="0" xfId="9" applyFont="1" applyAlignment="1">
      <alignment horizontal="center" vertical="top" wrapText="1"/>
    </xf>
    <xf numFmtId="0" fontId="14" fillId="0" borderId="0" xfId="9" applyFont="1" applyAlignment="1">
      <alignment wrapText="1"/>
    </xf>
    <xf numFmtId="0" fontId="12" fillId="0" borderId="1" xfId="9" applyFont="1" applyBorder="1"/>
    <xf numFmtId="0" fontId="9" fillId="0" borderId="1" xfId="9" applyFont="1" applyBorder="1" applyAlignment="1">
      <alignment horizontal="center" vertical="center"/>
    </xf>
    <xf numFmtId="0" fontId="14" fillId="0" borderId="13" xfId="9" applyFont="1" applyBorder="1"/>
    <xf numFmtId="0" fontId="14" fillId="0" borderId="0" xfId="9" applyFont="1" applyBorder="1"/>
    <xf numFmtId="0" fontId="14" fillId="0" borderId="0" xfId="9" applyFont="1" applyBorder="1" applyAlignment="1">
      <alignment horizontal="left" wrapText="1"/>
    </xf>
    <xf numFmtId="0" fontId="14" fillId="0" borderId="0" xfId="9" applyFont="1" applyBorder="1" applyAlignment="1">
      <alignment horizontal="left"/>
    </xf>
    <xf numFmtId="0" fontId="12" fillId="0" borderId="0" xfId="9" applyFont="1" applyBorder="1"/>
    <xf numFmtId="0" fontId="46" fillId="3" borderId="1" xfId="48" applyFont="1" applyFill="1" applyBorder="1" applyAlignment="1">
      <alignment horizontal="left" wrapText="1"/>
    </xf>
    <xf numFmtId="4" fontId="46" fillId="3" borderId="1" xfId="48" applyNumberFormat="1" applyFont="1" applyFill="1" applyBorder="1" applyAlignment="1">
      <alignment horizontal="left" wrapText="1"/>
    </xf>
    <xf numFmtId="4" fontId="46" fillId="3" borderId="1" xfId="48" applyNumberFormat="1" applyFont="1" applyFill="1" applyBorder="1" applyAlignment="1">
      <alignment horizontal="left"/>
    </xf>
    <xf numFmtId="49" fontId="46" fillId="3" borderId="1" xfId="48" applyNumberFormat="1" applyFont="1" applyFill="1" applyBorder="1" applyAlignment="1" applyProtection="1">
      <alignment horizontal="left" wrapText="1"/>
      <protection locked="0"/>
    </xf>
    <xf numFmtId="0" fontId="45" fillId="0" borderId="0" xfId="0" applyFont="1"/>
    <xf numFmtId="0" fontId="48" fillId="2" borderId="1" xfId="19" applyFont="1" applyFill="1" applyBorder="1" applyAlignment="1" applyProtection="1">
      <alignment horizontal="left" wrapText="1"/>
    </xf>
    <xf numFmtId="0" fontId="48" fillId="2" borderId="1" xfId="28" applyFont="1" applyFill="1" applyBorder="1" applyAlignment="1" applyProtection="1">
      <alignment horizontal="left" wrapText="1"/>
    </xf>
    <xf numFmtId="4" fontId="48" fillId="2" borderId="1" xfId="48" applyNumberFormat="1" applyFont="1" applyFill="1" applyBorder="1" applyAlignment="1">
      <alignment horizontal="left" wrapText="1"/>
    </xf>
    <xf numFmtId="4" fontId="48" fillId="2" borderId="1" xfId="48" applyNumberFormat="1" applyFont="1" applyFill="1" applyBorder="1" applyAlignment="1">
      <alignment horizontal="left"/>
    </xf>
    <xf numFmtId="49" fontId="48" fillId="2" borderId="1" xfId="48" applyNumberFormat="1" applyFont="1" applyFill="1" applyBorder="1" applyAlignment="1" applyProtection="1">
      <alignment horizontal="left" wrapText="1"/>
      <protection locked="0"/>
    </xf>
    <xf numFmtId="0" fontId="48" fillId="2" borderId="1" xfId="48" applyFont="1" applyFill="1" applyBorder="1" applyAlignment="1">
      <alignment horizontal="left" wrapText="1"/>
    </xf>
    <xf numFmtId="0" fontId="45" fillId="0" borderId="0" xfId="0" applyFont="1" applyAlignment="1">
      <alignment wrapText="1"/>
    </xf>
    <xf numFmtId="4" fontId="51" fillId="2" borderId="1" xfId="48" applyNumberFormat="1" applyFont="1" applyFill="1" applyBorder="1" applyAlignment="1">
      <alignment horizontal="left" wrapText="1"/>
    </xf>
    <xf numFmtId="4" fontId="51" fillId="2" borderId="1" xfId="48" applyNumberFormat="1" applyFont="1" applyFill="1" applyBorder="1" applyAlignment="1">
      <alignment horizontal="left"/>
    </xf>
    <xf numFmtId="0" fontId="54" fillId="2" borderId="1" xfId="19" applyFont="1" applyFill="1" applyBorder="1" applyAlignment="1" applyProtection="1">
      <alignment horizontal="left" wrapText="1"/>
    </xf>
    <xf numFmtId="0" fontId="50" fillId="3" borderId="1" xfId="48" applyFont="1" applyFill="1" applyBorder="1" applyAlignment="1">
      <alignment horizontal="left" wrapText="1"/>
    </xf>
    <xf numFmtId="0" fontId="56" fillId="3" borderId="1" xfId="48" applyFont="1" applyFill="1" applyBorder="1" applyAlignment="1">
      <alignment horizontal="left" wrapText="1"/>
    </xf>
    <xf numFmtId="0" fontId="46" fillId="3" borderId="1" xfId="48" applyFont="1" applyFill="1" applyBorder="1" applyAlignment="1">
      <alignment horizontal="center" vertical="center" wrapText="1"/>
    </xf>
    <xf numFmtId="1" fontId="46" fillId="3" borderId="1" xfId="48" applyNumberFormat="1" applyFont="1" applyFill="1" applyBorder="1" applyAlignment="1">
      <alignment horizontal="center" vertical="center"/>
    </xf>
    <xf numFmtId="1" fontId="46" fillId="4" borderId="1" xfId="48" applyNumberFormat="1" applyFont="1" applyFill="1" applyBorder="1" applyAlignment="1">
      <alignment horizontal="center" vertical="center"/>
    </xf>
    <xf numFmtId="1" fontId="46" fillId="0" borderId="1" xfId="48" applyNumberFormat="1" applyFont="1" applyFill="1" applyBorder="1" applyAlignment="1">
      <alignment horizontal="center" vertical="center"/>
    </xf>
    <xf numFmtId="0" fontId="45" fillId="0" borderId="0" xfId="0" applyFont="1" applyAlignment="1">
      <alignment horizontal="center" vertical="center"/>
    </xf>
    <xf numFmtId="49" fontId="54" fillId="2" borderId="1" xfId="48" applyNumberFormat="1" applyFont="1" applyFill="1" applyBorder="1" applyAlignment="1" applyProtection="1">
      <alignment horizontal="center" vertical="center" wrapText="1"/>
      <protection locked="0"/>
    </xf>
    <xf numFmtId="4" fontId="54" fillId="2" borderId="1" xfId="48" applyNumberFormat="1" applyFont="1" applyFill="1" applyBorder="1" applyAlignment="1">
      <alignment horizontal="center" vertical="center"/>
    </xf>
    <xf numFmtId="4" fontId="54" fillId="2" borderId="1" xfId="48" applyNumberFormat="1" applyFont="1" applyFill="1" applyBorder="1" applyAlignment="1">
      <alignment horizontal="center" vertical="center" wrapText="1"/>
    </xf>
    <xf numFmtId="0" fontId="50" fillId="3" borderId="1" xfId="48" applyFont="1" applyFill="1" applyBorder="1" applyAlignment="1">
      <alignment horizontal="center" vertical="center" wrapText="1"/>
    </xf>
    <xf numFmtId="4" fontId="50" fillId="3" borderId="1" xfId="48" applyNumberFormat="1" applyFont="1" applyFill="1" applyBorder="1" applyAlignment="1">
      <alignment horizontal="center" vertical="center"/>
    </xf>
    <xf numFmtId="4" fontId="50" fillId="3" borderId="1" xfId="48" applyNumberFormat="1" applyFont="1" applyFill="1" applyBorder="1" applyAlignment="1">
      <alignment horizontal="center" vertical="center" wrapText="1"/>
    </xf>
    <xf numFmtId="49" fontId="48" fillId="2" borderId="1" xfId="48" applyNumberFormat="1" applyFont="1" applyFill="1" applyBorder="1" applyAlignment="1" applyProtection="1">
      <alignment horizontal="center" vertical="center" wrapText="1"/>
      <protection locked="0"/>
    </xf>
    <xf numFmtId="4" fontId="48" fillId="2" borderId="1" xfId="48" applyNumberFormat="1" applyFont="1" applyFill="1" applyBorder="1" applyAlignment="1">
      <alignment horizontal="center" vertical="center"/>
    </xf>
    <xf numFmtId="4" fontId="48" fillId="2" borderId="1" xfId="48" applyNumberFormat="1" applyFont="1" applyFill="1" applyBorder="1" applyAlignment="1">
      <alignment horizontal="center" vertical="center" wrapText="1"/>
    </xf>
    <xf numFmtId="4" fontId="46" fillId="3" borderId="1" xfId="48" applyNumberFormat="1" applyFont="1" applyFill="1" applyBorder="1" applyAlignment="1">
      <alignment horizontal="center" vertical="center"/>
    </xf>
    <xf numFmtId="4" fontId="46" fillId="3" borderId="1" xfId="48" applyNumberFormat="1" applyFont="1" applyFill="1" applyBorder="1" applyAlignment="1">
      <alignment horizontal="center" vertical="center" wrapText="1"/>
    </xf>
    <xf numFmtId="49" fontId="46" fillId="3" borderId="1" xfId="48" applyNumberFormat="1" applyFont="1" applyFill="1" applyBorder="1" applyAlignment="1" applyProtection="1">
      <alignment horizontal="center" vertical="center" wrapText="1"/>
      <protection locked="0"/>
    </xf>
    <xf numFmtId="0" fontId="54" fillId="2" borderId="1" xfId="28" applyFont="1" applyFill="1" applyBorder="1" applyAlignment="1" applyProtection="1">
      <alignment horizontal="center" vertical="center" wrapText="1"/>
    </xf>
    <xf numFmtId="0" fontId="48" fillId="2" borderId="1" xfId="28" applyFont="1" applyFill="1" applyBorder="1" applyAlignment="1" applyProtection="1">
      <alignment horizontal="center" vertical="center" wrapText="1"/>
    </xf>
    <xf numFmtId="0" fontId="51" fillId="0" borderId="1" xfId="0" applyFont="1" applyFill="1" applyBorder="1" applyAlignment="1">
      <alignment horizontal="left"/>
    </xf>
    <xf numFmtId="0" fontId="51" fillId="0" borderId="1" xfId="0" applyFont="1" applyBorder="1" applyAlignment="1">
      <alignment horizontal="center" vertical="center"/>
    </xf>
    <xf numFmtId="0" fontId="4" fillId="0" borderId="1" xfId="0" applyFont="1" applyBorder="1" applyAlignment="1">
      <alignment horizontal="left"/>
    </xf>
    <xf numFmtId="4" fontId="51" fillId="2" borderId="1" xfId="48" applyNumberFormat="1" applyFont="1" applyFill="1" applyBorder="1" applyAlignment="1">
      <alignment horizontal="center" vertical="center"/>
    </xf>
    <xf numFmtId="0" fontId="59" fillId="2" borderId="1" xfId="48" applyFont="1" applyFill="1" applyBorder="1" applyAlignment="1">
      <alignment horizontal="left" wrapText="1"/>
    </xf>
    <xf numFmtId="0" fontId="59" fillId="2" borderId="1" xfId="48" applyFont="1" applyFill="1" applyBorder="1" applyAlignment="1">
      <alignment horizontal="center" vertical="center" wrapText="1"/>
    </xf>
    <xf numFmtId="166" fontId="51" fillId="2" borderId="1" xfId="48" applyNumberFormat="1" applyFont="1" applyFill="1" applyBorder="1" applyAlignment="1">
      <alignment horizontal="center" vertical="center"/>
    </xf>
    <xf numFmtId="166" fontId="59" fillId="2" borderId="1" xfId="48" applyNumberFormat="1" applyFont="1" applyFill="1" applyBorder="1" applyAlignment="1">
      <alignment horizontal="center" vertical="center"/>
    </xf>
    <xf numFmtId="4" fontId="59" fillId="2" borderId="1" xfId="48" applyNumberFormat="1" applyFont="1" applyFill="1" applyBorder="1" applyAlignment="1">
      <alignment horizontal="center" vertical="center"/>
    </xf>
    <xf numFmtId="0" fontId="59" fillId="2" borderId="1" xfId="28" applyFont="1" applyFill="1" applyBorder="1" applyAlignment="1">
      <alignment horizontal="left" wrapText="1"/>
    </xf>
    <xf numFmtId="10" fontId="59" fillId="2" borderId="1" xfId="48" applyNumberFormat="1" applyFont="1" applyFill="1" applyBorder="1" applyAlignment="1">
      <alignment horizontal="center" vertical="center" wrapText="1"/>
    </xf>
    <xf numFmtId="9" fontId="59" fillId="2" borderId="1" xfId="48" applyNumberFormat="1" applyFont="1" applyFill="1" applyBorder="1" applyAlignment="1">
      <alignment horizontal="center" vertical="center" wrapText="1"/>
    </xf>
    <xf numFmtId="0" fontId="59" fillId="2" borderId="1" xfId="48" applyFont="1" applyFill="1" applyBorder="1" applyAlignment="1">
      <alignment horizontal="left"/>
    </xf>
    <xf numFmtId="0" fontId="51" fillId="2" borderId="1" xfId="48" applyFont="1" applyFill="1" applyBorder="1" applyAlignment="1">
      <alignment horizontal="center" vertical="center"/>
    </xf>
    <xf numFmtId="0" fontId="51" fillId="2" borderId="1" xfId="48" applyFont="1" applyFill="1" applyBorder="1" applyAlignment="1">
      <alignment horizontal="left"/>
    </xf>
    <xf numFmtId="0" fontId="49" fillId="3" borderId="1" xfId="48" applyFont="1" applyFill="1" applyBorder="1" applyAlignment="1">
      <alignment horizontal="center" wrapText="1"/>
    </xf>
    <xf numFmtId="0" fontId="49" fillId="3" borderId="1" xfId="48" applyFont="1" applyFill="1" applyBorder="1" applyAlignment="1">
      <alignment horizontal="left"/>
    </xf>
    <xf numFmtId="0" fontId="49" fillId="3" borderId="1" xfId="48" applyFont="1" applyFill="1" applyBorder="1" applyAlignment="1">
      <alignment horizontal="left" wrapText="1"/>
    </xf>
    <xf numFmtId="4" fontId="49" fillId="3" borderId="1" xfId="48" applyNumberFormat="1" applyFont="1" applyFill="1" applyBorder="1" applyAlignment="1">
      <alignment horizontal="left" wrapText="1"/>
    </xf>
    <xf numFmtId="0" fontId="49" fillId="0" borderId="0" xfId="0" applyFont="1"/>
    <xf numFmtId="49" fontId="52" fillId="0" borderId="1" xfId="48" applyNumberFormat="1" applyFont="1" applyFill="1" applyBorder="1" applyAlignment="1" applyProtection="1">
      <alignment horizontal="left" vertical="center" wrapText="1"/>
      <protection locked="0"/>
    </xf>
    <xf numFmtId="49" fontId="52" fillId="0" borderId="1" xfId="48" applyNumberFormat="1" applyFont="1" applyFill="1" applyBorder="1" applyAlignment="1" applyProtection="1">
      <alignment horizontal="center" vertical="center" wrapText="1"/>
      <protection locked="0"/>
    </xf>
    <xf numFmtId="166" fontId="52" fillId="0" borderId="1" xfId="48" applyNumberFormat="1" applyFont="1" applyFill="1" applyBorder="1" applyAlignment="1">
      <alignment horizontal="center" vertical="center"/>
    </xf>
    <xf numFmtId="166" fontId="52" fillId="0" borderId="1" xfId="48" applyNumberFormat="1" applyFont="1" applyFill="1" applyBorder="1" applyAlignment="1">
      <alignment horizontal="center" vertical="center" wrapText="1"/>
    </xf>
    <xf numFmtId="166" fontId="52" fillId="0" borderId="1" xfId="8" applyNumberFormat="1" applyFont="1" applyFill="1" applyBorder="1" applyAlignment="1">
      <alignment horizontal="center" vertical="center"/>
    </xf>
    <xf numFmtId="0" fontId="52" fillId="0" borderId="1" xfId="8" applyFont="1" applyFill="1" applyBorder="1" applyAlignment="1">
      <alignment horizontal="left" wrapText="1"/>
    </xf>
    <xf numFmtId="0" fontId="52" fillId="0" borderId="1" xfId="8" applyFont="1" applyFill="1" applyBorder="1" applyAlignment="1">
      <alignment horizontal="center" vertical="center" wrapText="1"/>
    </xf>
    <xf numFmtId="0" fontId="45" fillId="0" borderId="0" xfId="0" applyFont="1" applyFill="1"/>
    <xf numFmtId="166" fontId="52" fillId="0" borderId="1" xfId="48" applyNumberFormat="1" applyFont="1" applyFill="1" applyBorder="1" applyAlignment="1" applyProtection="1">
      <alignment horizontal="center" vertical="center" wrapText="1"/>
      <protection locked="0"/>
    </xf>
    <xf numFmtId="166" fontId="50" fillId="0" borderId="1" xfId="0" applyNumberFormat="1" applyFont="1" applyFill="1" applyBorder="1" applyAlignment="1">
      <alignment horizontal="left" vertical="center"/>
    </xf>
    <xf numFmtId="166" fontId="50" fillId="0" borderId="1" xfId="0" applyNumberFormat="1" applyFont="1" applyFill="1" applyBorder="1" applyAlignment="1">
      <alignment horizontal="center" vertical="center"/>
    </xf>
    <xf numFmtId="49" fontId="52" fillId="0" borderId="1" xfId="48" applyNumberFormat="1" applyFont="1" applyFill="1" applyBorder="1" applyAlignment="1" applyProtection="1">
      <alignment horizontal="left" vertical="top" wrapText="1"/>
      <protection locked="0"/>
    </xf>
    <xf numFmtId="0" fontId="52" fillId="0" borderId="1" xfId="48" applyFont="1" applyFill="1" applyBorder="1" applyAlignment="1">
      <alignment horizontal="left" vertical="center" wrapText="1"/>
    </xf>
    <xf numFmtId="0" fontId="52" fillId="0" borderId="1" xfId="28" applyFont="1" applyFill="1" applyBorder="1" applyAlignment="1" applyProtection="1">
      <alignment horizontal="center" vertical="center" wrapText="1"/>
    </xf>
    <xf numFmtId="0" fontId="50" fillId="0" borderId="1" xfId="48" applyFont="1" applyFill="1" applyBorder="1" applyAlignment="1">
      <alignment horizontal="left" vertical="center" wrapText="1"/>
    </xf>
    <xf numFmtId="0" fontId="50" fillId="0" borderId="1" xfId="48" applyFont="1" applyFill="1" applyBorder="1" applyAlignment="1">
      <alignment horizontal="center" vertical="center" wrapText="1"/>
    </xf>
    <xf numFmtId="166" fontId="50" fillId="0" borderId="1" xfId="48" applyNumberFormat="1" applyFont="1" applyFill="1" applyBorder="1" applyAlignment="1">
      <alignment horizontal="center" vertical="center" wrapText="1"/>
    </xf>
    <xf numFmtId="166" fontId="50" fillId="0" borderId="1" xfId="48" applyNumberFormat="1" applyFont="1" applyFill="1" applyBorder="1" applyAlignment="1">
      <alignment horizontal="center" vertical="center"/>
    </xf>
    <xf numFmtId="0" fontId="53" fillId="0" borderId="1" xfId="0" applyFont="1" applyFill="1" applyBorder="1" applyAlignment="1">
      <alignment vertical="center" wrapText="1"/>
    </xf>
    <xf numFmtId="0" fontId="52" fillId="0" borderId="1" xfId="0" applyFont="1" applyFill="1" applyBorder="1" applyAlignment="1">
      <alignment horizontal="center" vertical="center"/>
    </xf>
    <xf numFmtId="0" fontId="52" fillId="0" borderId="1" xfId="48" applyFont="1" applyFill="1" applyBorder="1" applyAlignment="1">
      <alignment horizontal="center" vertical="center" wrapText="1"/>
    </xf>
    <xf numFmtId="0" fontId="55" fillId="0" borderId="1" xfId="48" applyFont="1" applyFill="1" applyBorder="1" applyAlignment="1">
      <alignment horizontal="left" vertical="center" wrapText="1"/>
    </xf>
    <xf numFmtId="166" fontId="55" fillId="0" borderId="1" xfId="48" applyNumberFormat="1" applyFont="1" applyFill="1" applyBorder="1" applyAlignment="1">
      <alignment horizontal="center" vertical="center" wrapText="1"/>
    </xf>
    <xf numFmtId="49" fontId="50" fillId="0" borderId="1" xfId="48" applyNumberFormat="1" applyFont="1" applyFill="1" applyBorder="1" applyAlignment="1" applyProtection="1">
      <alignment horizontal="left" vertical="center" wrapText="1"/>
      <protection locked="0"/>
    </xf>
    <xf numFmtId="49" fontId="50" fillId="0" borderId="1" xfId="48" applyNumberFormat="1" applyFont="1" applyFill="1" applyBorder="1" applyAlignment="1" applyProtection="1">
      <alignment horizontal="center" vertical="center" wrapText="1"/>
      <protection locked="0"/>
    </xf>
    <xf numFmtId="0" fontId="50" fillId="0" borderId="1" xfId="48" applyFont="1" applyFill="1" applyBorder="1" applyAlignment="1">
      <alignment horizontal="left" wrapText="1"/>
    </xf>
    <xf numFmtId="0" fontId="50" fillId="0" borderId="1" xfId="0" applyFont="1" applyFill="1" applyBorder="1" applyAlignment="1">
      <alignment vertical="center" wrapText="1"/>
    </xf>
    <xf numFmtId="0" fontId="50" fillId="0" borderId="1" xfId="0" applyFont="1" applyFill="1" applyBorder="1" applyAlignment="1">
      <alignment horizontal="center" vertical="center"/>
    </xf>
    <xf numFmtId="0" fontId="50" fillId="0" borderId="1" xfId="0" applyFont="1" applyFill="1" applyBorder="1" applyAlignment="1">
      <alignment horizontal="left" vertical="center" wrapText="1"/>
    </xf>
    <xf numFmtId="166" fontId="50" fillId="0" borderId="1" xfId="0" applyNumberFormat="1" applyFont="1" applyFill="1" applyBorder="1" applyAlignment="1">
      <alignment horizontal="left" vertical="center" wrapText="1"/>
    </xf>
    <xf numFmtId="0" fontId="52" fillId="0" borderId="1" xfId="19" applyFont="1" applyFill="1" applyBorder="1" applyAlignment="1" applyProtection="1">
      <alignment horizontal="left" vertical="center" wrapText="1"/>
    </xf>
    <xf numFmtId="0" fontId="50" fillId="0" borderId="16" xfId="0" applyFont="1" applyFill="1" applyBorder="1" applyAlignment="1">
      <alignment horizontal="center" vertical="center"/>
    </xf>
    <xf numFmtId="166" fontId="57" fillId="0" borderId="1" xfId="0" applyNumberFormat="1" applyFont="1" applyFill="1" applyBorder="1" applyAlignment="1">
      <alignment horizontal="left" vertical="center" wrapText="1"/>
    </xf>
    <xf numFmtId="166" fontId="57" fillId="0" borderId="1" xfId="0" applyNumberFormat="1" applyFont="1" applyFill="1" applyBorder="1" applyAlignment="1">
      <alignment horizontal="center" vertical="center"/>
    </xf>
    <xf numFmtId="0" fontId="52" fillId="0" borderId="1" xfId="0" applyFont="1" applyFill="1" applyBorder="1" applyAlignment="1">
      <alignment wrapText="1"/>
    </xf>
    <xf numFmtId="4" fontId="50" fillId="0" borderId="1" xfId="48" applyNumberFormat="1" applyFont="1" applyFill="1" applyBorder="1" applyAlignment="1">
      <alignment horizontal="center" vertical="center"/>
    </xf>
    <xf numFmtId="4" fontId="50" fillId="0" borderId="1" xfId="48" applyNumberFormat="1" applyFont="1" applyFill="1" applyBorder="1" applyAlignment="1">
      <alignment horizontal="center" vertical="center" wrapText="1"/>
    </xf>
    <xf numFmtId="0" fontId="52" fillId="0" borderId="1" xfId="0" applyFont="1" applyFill="1" applyBorder="1" applyAlignment="1">
      <alignment horizontal="left" vertical="center" wrapText="1"/>
    </xf>
    <xf numFmtId="0" fontId="52" fillId="0" borderId="1" xfId="0" applyFont="1" applyFill="1" applyBorder="1" applyAlignment="1">
      <alignment vertical="center" wrapText="1"/>
    </xf>
    <xf numFmtId="0" fontId="52" fillId="0" borderId="1" xfId="48" applyFont="1" applyFill="1" applyBorder="1" applyAlignment="1">
      <alignment horizontal="left" wrapText="1"/>
    </xf>
    <xf numFmtId="0" fontId="50" fillId="0" borderId="1" xfId="19" applyFont="1" applyFill="1" applyBorder="1" applyAlignment="1" applyProtection="1">
      <alignment horizontal="left" vertical="center" wrapText="1"/>
    </xf>
    <xf numFmtId="0" fontId="50" fillId="0" borderId="1" xfId="28" applyFont="1" applyFill="1" applyBorder="1" applyAlignment="1" applyProtection="1">
      <alignment horizontal="center" vertical="center" wrapText="1"/>
    </xf>
    <xf numFmtId="0" fontId="55" fillId="0" borderId="1" xfId="57" applyFont="1" applyFill="1" applyBorder="1" applyAlignment="1" applyProtection="1">
      <alignment horizontal="left" vertical="center" wrapText="1"/>
    </xf>
    <xf numFmtId="0" fontId="55" fillId="0" borderId="1" xfId="58" applyFont="1" applyFill="1" applyBorder="1" applyAlignment="1" applyProtection="1">
      <alignment horizontal="center" vertical="center" wrapText="1"/>
    </xf>
    <xf numFmtId="166" fontId="55" fillId="0" borderId="1" xfId="48" applyNumberFormat="1" applyFont="1" applyFill="1" applyBorder="1" applyAlignment="1">
      <alignment horizontal="center" vertical="center"/>
    </xf>
    <xf numFmtId="49" fontId="55" fillId="0" borderId="1" xfId="48" applyNumberFormat="1" applyFont="1" applyFill="1" applyBorder="1" applyAlignment="1" applyProtection="1">
      <alignment horizontal="left" vertical="center" wrapText="1"/>
      <protection locked="0"/>
    </xf>
    <xf numFmtId="49" fontId="55" fillId="0" borderId="1" xfId="48" applyNumberFormat="1" applyFont="1" applyFill="1" applyBorder="1" applyAlignment="1" applyProtection="1">
      <alignment horizontal="center" vertical="center" wrapText="1"/>
      <protection locked="0"/>
    </xf>
    <xf numFmtId="0" fontId="0" fillId="0" borderId="0" xfId="0" applyFill="1"/>
    <xf numFmtId="166" fontId="50" fillId="0" borderId="1" xfId="3" applyNumberFormat="1" applyFont="1" applyFill="1" applyBorder="1" applyAlignment="1">
      <alignment horizontal="center" vertical="center" wrapText="1"/>
    </xf>
    <xf numFmtId="49" fontId="50" fillId="0" borderId="1" xfId="48" applyNumberFormat="1" applyFont="1" applyFill="1" applyBorder="1" applyAlignment="1" applyProtection="1">
      <alignment horizontal="left" wrapText="1"/>
      <protection locked="0"/>
    </xf>
    <xf numFmtId="0" fontId="50" fillId="0" borderId="1" xfId="0" applyFont="1" applyFill="1" applyBorder="1" applyAlignment="1">
      <alignment horizontal="left" wrapText="1"/>
    </xf>
    <xf numFmtId="0" fontId="55" fillId="0" borderId="1" xfId="48" applyFont="1" applyFill="1" applyBorder="1" applyAlignment="1">
      <alignment horizontal="center" vertical="center" wrapText="1"/>
    </xf>
    <xf numFmtId="0" fontId="52" fillId="0" borderId="1" xfId="48" applyFont="1" applyFill="1" applyBorder="1" applyAlignment="1">
      <alignment horizontal="left" vertical="top" wrapText="1"/>
    </xf>
    <xf numFmtId="4" fontId="52" fillId="0" borderId="1" xfId="48" applyNumberFormat="1" applyFont="1" applyFill="1" applyBorder="1" applyAlignment="1">
      <alignment horizontal="center" vertical="center"/>
    </xf>
    <xf numFmtId="1" fontId="2" fillId="0" borderId="1" xfId="48" applyNumberFormat="1" applyFont="1" applyFill="1" applyBorder="1" applyAlignment="1">
      <alignment horizontal="center" vertical="center"/>
    </xf>
    <xf numFmtId="4" fontId="45" fillId="0" borderId="0" xfId="0" applyNumberFormat="1" applyFont="1"/>
    <xf numFmtId="166" fontId="50" fillId="4" borderId="16" xfId="0" applyNumberFormat="1" applyFont="1" applyFill="1" applyBorder="1" applyAlignment="1">
      <alignment horizontal="center" vertical="center"/>
    </xf>
    <xf numFmtId="166" fontId="52" fillId="4" borderId="1" xfId="8" applyNumberFormat="1" applyFont="1" applyFill="1" applyBorder="1" applyAlignment="1">
      <alignment horizontal="center" vertical="center"/>
    </xf>
    <xf numFmtId="166" fontId="45" fillId="4" borderId="0" xfId="0" applyNumberFormat="1" applyFont="1" applyFill="1"/>
    <xf numFmtId="0" fontId="0" fillId="0" borderId="0" xfId="0"/>
    <xf numFmtId="166" fontId="52" fillId="0" borderId="1" xfId="48" applyNumberFormat="1" applyFont="1" applyFill="1" applyBorder="1" applyAlignment="1">
      <alignment horizontal="center" vertical="center"/>
    </xf>
    <xf numFmtId="166" fontId="52" fillId="0" borderId="1" xfId="48" applyNumberFormat="1" applyFont="1" applyFill="1" applyBorder="1" applyAlignment="1">
      <alignment horizontal="center" vertical="center" wrapText="1"/>
    </xf>
    <xf numFmtId="166" fontId="52" fillId="0" borderId="1" xfId="8" applyNumberFormat="1" applyFont="1" applyFill="1" applyBorder="1" applyAlignment="1">
      <alignment horizontal="center" vertical="center"/>
    </xf>
    <xf numFmtId="0" fontId="52" fillId="0" borderId="1" xfId="8" applyFont="1" applyFill="1" applyBorder="1" applyAlignment="1">
      <alignment horizontal="left" wrapText="1"/>
    </xf>
    <xf numFmtId="0" fontId="52" fillId="0" borderId="1" xfId="8" applyFont="1" applyFill="1" applyBorder="1" applyAlignment="1">
      <alignment horizontal="center" vertical="center" wrapText="1"/>
    </xf>
    <xf numFmtId="0" fontId="45" fillId="0" borderId="0" xfId="0" applyFont="1" applyFill="1"/>
    <xf numFmtId="166" fontId="50" fillId="0" borderId="1" xfId="0" applyNumberFormat="1" applyFont="1" applyFill="1" applyBorder="1" applyAlignment="1">
      <alignment horizontal="left" vertical="center"/>
    </xf>
    <xf numFmtId="166" fontId="50" fillId="0" borderId="1" xfId="0" applyNumberFormat="1" applyFont="1" applyFill="1" applyBorder="1" applyAlignment="1">
      <alignment horizontal="center" vertical="center"/>
    </xf>
    <xf numFmtId="0" fontId="50" fillId="0" borderId="1" xfId="48" applyFont="1" applyFill="1" applyBorder="1" applyAlignment="1">
      <alignment horizontal="left" vertical="center" wrapText="1"/>
    </xf>
    <xf numFmtId="0" fontId="50" fillId="0" borderId="1" xfId="48" applyFont="1" applyFill="1" applyBorder="1" applyAlignment="1">
      <alignment horizontal="center" vertical="center" wrapText="1"/>
    </xf>
    <xf numFmtId="166" fontId="50" fillId="0" borderId="1" xfId="48" applyNumberFormat="1" applyFont="1" applyFill="1" applyBorder="1" applyAlignment="1">
      <alignment horizontal="center" vertical="center" wrapText="1"/>
    </xf>
    <xf numFmtId="166" fontId="50" fillId="0" borderId="1" xfId="48" applyNumberFormat="1" applyFont="1" applyFill="1" applyBorder="1" applyAlignment="1">
      <alignment horizontal="center" vertical="center"/>
    </xf>
    <xf numFmtId="0" fontId="53" fillId="0" borderId="1" xfId="0" applyFont="1" applyFill="1" applyBorder="1" applyAlignment="1">
      <alignment vertical="center" wrapText="1"/>
    </xf>
    <xf numFmtId="166" fontId="55" fillId="0" borderId="1" xfId="48" applyNumberFormat="1" applyFont="1" applyFill="1" applyBorder="1" applyAlignment="1">
      <alignment horizontal="center" vertical="center" wrapText="1"/>
    </xf>
    <xf numFmtId="0" fontId="50" fillId="0" borderId="16" xfId="0" applyFont="1" applyFill="1" applyBorder="1" applyAlignment="1">
      <alignment horizontal="center" vertical="center"/>
    </xf>
    <xf numFmtId="166" fontId="57" fillId="0" borderId="1" xfId="0" applyNumberFormat="1" applyFont="1" applyFill="1" applyBorder="1" applyAlignment="1">
      <alignment horizontal="left" vertical="center" wrapText="1"/>
    </xf>
    <xf numFmtId="166" fontId="57" fillId="0" borderId="1" xfId="0" applyNumberFormat="1" applyFont="1" applyFill="1" applyBorder="1" applyAlignment="1">
      <alignment horizontal="center" vertical="center"/>
    </xf>
    <xf numFmtId="0" fontId="50" fillId="4" borderId="1" xfId="0" applyFont="1" applyFill="1" applyBorder="1" applyAlignment="1">
      <alignment horizontal="left" vertical="center" wrapText="1"/>
    </xf>
    <xf numFmtId="0" fontId="50" fillId="4" borderId="1" xfId="0" applyFont="1" applyFill="1" applyBorder="1" applyAlignment="1">
      <alignment horizontal="center" vertical="center"/>
    </xf>
    <xf numFmtId="166" fontId="50" fillId="4" borderId="1" xfId="0" applyNumberFormat="1" applyFont="1" applyFill="1" applyBorder="1" applyAlignment="1">
      <alignment horizontal="center" vertical="center"/>
    </xf>
    <xf numFmtId="166" fontId="50" fillId="4" borderId="1" xfId="48" applyNumberFormat="1" applyFont="1" applyFill="1" applyBorder="1" applyAlignment="1">
      <alignment horizontal="center" vertical="center"/>
    </xf>
    <xf numFmtId="166" fontId="50" fillId="4" borderId="1" xfId="0" applyNumberFormat="1" applyFont="1" applyFill="1" applyBorder="1" applyAlignment="1">
      <alignment horizontal="left" vertical="center" wrapText="1"/>
    </xf>
    <xf numFmtId="166" fontId="52" fillId="4" borderId="1" xfId="48" applyNumberFormat="1" applyFont="1" applyFill="1" applyBorder="1" applyAlignment="1">
      <alignment horizontal="center" vertical="center"/>
    </xf>
    <xf numFmtId="0" fontId="60" fillId="0" borderId="0" xfId="76" applyFill="1"/>
    <xf numFmtId="49" fontId="50" fillId="4" borderId="1" xfId="48" applyNumberFormat="1" applyFont="1" applyFill="1" applyBorder="1" applyAlignment="1" applyProtection="1">
      <alignment horizontal="center" vertical="center" wrapText="1"/>
      <protection locked="0"/>
    </xf>
    <xf numFmtId="166" fontId="50" fillId="4" borderId="1" xfId="48" applyNumberFormat="1" applyFont="1" applyFill="1" applyBorder="1" applyAlignment="1" applyProtection="1">
      <alignment horizontal="center" vertical="center" wrapText="1"/>
      <protection locked="0"/>
    </xf>
    <xf numFmtId="166" fontId="52" fillId="4" borderId="1" xfId="48" applyNumberFormat="1" applyFont="1" applyFill="1" applyBorder="1" applyAlignment="1">
      <alignment horizontal="center" vertical="center" wrapText="1"/>
    </xf>
    <xf numFmtId="0" fontId="63" fillId="0" borderId="0" xfId="48" applyFont="1" applyFill="1" applyBorder="1" applyAlignment="1">
      <alignment vertical="top"/>
    </xf>
    <xf numFmtId="4" fontId="63" fillId="0" borderId="0" xfId="48" applyNumberFormat="1" applyFont="1" applyFill="1" applyBorder="1" applyAlignment="1">
      <alignment vertical="top"/>
    </xf>
    <xf numFmtId="0" fontId="61" fillId="0" borderId="0" xfId="48" applyFont="1" applyFill="1" applyBorder="1" applyAlignment="1">
      <alignment vertical="top"/>
    </xf>
    <xf numFmtId="4" fontId="52" fillId="4" borderId="1" xfId="48" applyNumberFormat="1" applyFont="1" applyFill="1" applyBorder="1" applyAlignment="1">
      <alignment horizontal="center" vertical="center"/>
    </xf>
    <xf numFmtId="166" fontId="64" fillId="0" borderId="1" xfId="48" applyNumberFormat="1" applyFont="1" applyFill="1" applyBorder="1" applyAlignment="1">
      <alignment horizontal="center" vertical="center" wrapText="1"/>
    </xf>
    <xf numFmtId="0" fontId="45" fillId="2" borderId="16" xfId="19" applyFont="1" applyFill="1" applyBorder="1" applyAlignment="1" applyProtection="1">
      <alignment horizontal="left" vertical="top" wrapText="1"/>
    </xf>
    <xf numFmtId="0" fontId="45" fillId="2" borderId="16" xfId="28" applyFont="1" applyFill="1" applyBorder="1" applyAlignment="1" applyProtection="1">
      <alignment horizontal="left" vertical="top" wrapText="1"/>
    </xf>
    <xf numFmtId="0" fontId="45" fillId="4" borderId="1" xfId="76" applyFont="1" applyFill="1" applyBorder="1" applyAlignment="1" applyProtection="1">
      <alignment horizontal="left" vertical="top" wrapText="1"/>
    </xf>
    <xf numFmtId="0" fontId="67" fillId="4" borderId="1" xfId="0" applyFont="1" applyFill="1" applyBorder="1" applyAlignment="1">
      <alignment horizontal="left" vertical="top"/>
    </xf>
    <xf numFmtId="0" fontId="45" fillId="2" borderId="0" xfId="77" applyFont="1" applyFill="1" applyAlignment="1">
      <alignment horizontal="left" vertical="top"/>
    </xf>
    <xf numFmtId="0" fontId="45" fillId="4" borderId="1" xfId="77" applyFont="1" applyFill="1" applyBorder="1" applyAlignment="1">
      <alignment horizontal="left" vertical="top"/>
    </xf>
    <xf numFmtId="0" fontId="45" fillId="4" borderId="1" xfId="77" applyFont="1" applyFill="1" applyBorder="1" applyAlignment="1">
      <alignment horizontal="left" vertical="top" wrapText="1"/>
    </xf>
    <xf numFmtId="0" fontId="45" fillId="2" borderId="1" xfId="77" applyNumberFormat="1" applyFont="1" applyFill="1" applyBorder="1" applyAlignment="1">
      <alignment horizontal="left" vertical="top" wrapText="1"/>
    </xf>
    <xf numFmtId="0" fontId="45" fillId="2" borderId="1" xfId="19" applyFont="1" applyFill="1" applyBorder="1" applyAlignment="1" applyProtection="1">
      <alignment horizontal="left" vertical="top" wrapText="1"/>
    </xf>
    <xf numFmtId="0" fontId="45" fillId="4" borderId="1" xfId="28" applyFont="1" applyFill="1" applyBorder="1" applyAlignment="1" applyProtection="1">
      <alignment horizontal="left" vertical="top" wrapText="1"/>
    </xf>
    <xf numFmtId="0" fontId="45" fillId="4" borderId="1" xfId="77" applyNumberFormat="1" applyFont="1" applyFill="1" applyBorder="1" applyAlignment="1">
      <alignment horizontal="left" vertical="top" wrapText="1"/>
    </xf>
    <xf numFmtId="0" fontId="45" fillId="4" borderId="16" xfId="28" applyFont="1" applyFill="1" applyBorder="1" applyAlignment="1" applyProtection="1">
      <alignment horizontal="left" vertical="top" wrapText="1"/>
    </xf>
    <xf numFmtId="166" fontId="55" fillId="4" borderId="1" xfId="48" applyNumberFormat="1" applyFont="1" applyFill="1" applyBorder="1" applyAlignment="1">
      <alignment horizontal="center" vertical="center" wrapText="1"/>
    </xf>
    <xf numFmtId="49" fontId="45" fillId="4" borderId="1" xfId="77" applyNumberFormat="1" applyFont="1" applyFill="1" applyBorder="1" applyAlignment="1" applyProtection="1">
      <alignment horizontal="left" vertical="top" wrapText="1"/>
      <protection locked="0"/>
    </xf>
    <xf numFmtId="0" fontId="5" fillId="4" borderId="0" xfId="0" applyFont="1" applyFill="1"/>
    <xf numFmtId="0" fontId="52" fillId="4" borderId="1" xfId="76" applyFont="1" applyFill="1" applyBorder="1" applyAlignment="1">
      <alignment horizontal="left"/>
    </xf>
    <xf numFmtId="0" fontId="68" fillId="0" borderId="1" xfId="0" applyFont="1" applyFill="1" applyBorder="1" applyAlignment="1">
      <alignment horizontal="center" vertical="center"/>
    </xf>
    <xf numFmtId="166" fontId="52" fillId="4" borderId="1" xfId="8" applyNumberFormat="1" applyFont="1" applyFill="1" applyBorder="1" applyAlignment="1" applyProtection="1">
      <alignment horizontal="center" vertical="center" wrapText="1"/>
      <protection locked="0"/>
    </xf>
    <xf numFmtId="4" fontId="52" fillId="0" borderId="1" xfId="48" applyNumberFormat="1" applyFont="1" applyFill="1" applyBorder="1" applyAlignment="1">
      <alignment horizontal="center" vertical="center" wrapText="1"/>
    </xf>
    <xf numFmtId="0" fontId="53" fillId="4" borderId="1" xfId="0" applyFont="1" applyFill="1" applyBorder="1" applyAlignment="1">
      <alignment horizontal="left" vertical="center" wrapText="1"/>
    </xf>
    <xf numFmtId="0" fontId="53" fillId="4" borderId="1" xfId="0" applyFont="1" applyFill="1" applyBorder="1" applyAlignment="1">
      <alignment horizontal="center" vertical="center" wrapText="1"/>
    </xf>
    <xf numFmtId="0" fontId="50" fillId="0" borderId="16" xfId="48" applyFont="1" applyFill="1" applyBorder="1" applyAlignment="1">
      <alignment horizontal="left" vertical="center" wrapText="1"/>
    </xf>
    <xf numFmtId="0" fontId="50" fillId="0" borderId="16" xfId="48" applyFont="1" applyFill="1" applyBorder="1" applyAlignment="1">
      <alignment horizontal="center" vertical="center" wrapText="1"/>
    </xf>
    <xf numFmtId="49" fontId="52" fillId="4" borderId="1" xfId="8" applyNumberFormat="1" applyFont="1" applyFill="1" applyBorder="1" applyAlignment="1" applyProtection="1">
      <alignment horizontal="center" vertical="center" wrapText="1"/>
      <protection locked="0"/>
    </xf>
    <xf numFmtId="0" fontId="13" fillId="0" borderId="0" xfId="9" applyFont="1" applyAlignment="1">
      <alignment horizontal="right" vertical="top" wrapText="1"/>
    </xf>
    <xf numFmtId="0" fontId="13" fillId="0" borderId="0" xfId="9" applyFont="1" applyAlignment="1">
      <alignment horizontal="right" vertical="top"/>
    </xf>
    <xf numFmtId="0" fontId="9" fillId="0" borderId="0" xfId="9" applyFont="1" applyAlignment="1">
      <alignment horizontal="right" wrapText="1"/>
    </xf>
    <xf numFmtId="0" fontId="9" fillId="0" borderId="0" xfId="9" applyFont="1" applyAlignment="1">
      <alignment horizontal="right"/>
    </xf>
    <xf numFmtId="0" fontId="15" fillId="0" borderId="0" xfId="48" applyFont="1" applyFill="1" applyAlignment="1">
      <alignment horizontal="center" vertical="top" wrapText="1"/>
    </xf>
    <xf numFmtId="0" fontId="16" fillId="0" borderId="0" xfId="9" applyFont="1" applyAlignment="1">
      <alignment horizontal="center" vertical="top" wrapText="1"/>
    </xf>
    <xf numFmtId="0" fontId="16" fillId="0" borderId="0" xfId="9" applyFont="1" applyAlignment="1">
      <alignment wrapText="1"/>
    </xf>
    <xf numFmtId="0" fontId="17" fillId="0" borderId="2" xfId="48" applyFont="1" applyBorder="1" applyAlignment="1">
      <alignment horizontal="left" vertical="top" wrapText="1"/>
    </xf>
    <xf numFmtId="0" fontId="17" fillId="0" borderId="12" xfId="9" applyFont="1" applyBorder="1" applyAlignment="1">
      <alignment horizontal="left" wrapText="1"/>
    </xf>
    <xf numFmtId="0" fontId="17" fillId="0" borderId="14" xfId="9" applyFont="1" applyBorder="1" applyAlignment="1">
      <alignment horizontal="left" wrapText="1"/>
    </xf>
    <xf numFmtId="0" fontId="14" fillId="0" borderId="2" xfId="9" applyFont="1" applyBorder="1" applyAlignment="1">
      <alignment horizontal="left" wrapText="1"/>
    </xf>
    <xf numFmtId="0" fontId="14" fillId="0" borderId="12" xfId="9" applyFont="1" applyBorder="1" applyAlignment="1">
      <alignment horizontal="left"/>
    </xf>
    <xf numFmtId="0" fontId="14" fillId="0" borderId="14" xfId="9" applyFont="1" applyBorder="1" applyAlignment="1">
      <alignment horizontal="left"/>
    </xf>
    <xf numFmtId="0" fontId="14" fillId="0" borderId="2" xfId="9" applyFont="1" applyFill="1" applyBorder="1" applyAlignment="1">
      <alignment horizontal="left" wrapText="1"/>
    </xf>
    <xf numFmtId="0" fontId="14" fillId="0" borderId="12" xfId="9" applyFont="1" applyFill="1" applyBorder="1" applyAlignment="1">
      <alignment horizontal="left"/>
    </xf>
    <xf numFmtId="0" fontId="14" fillId="0" borderId="14" xfId="9" applyFont="1" applyFill="1" applyBorder="1" applyAlignment="1">
      <alignment horizontal="left"/>
    </xf>
    <xf numFmtId="0" fontId="14" fillId="0" borderId="13" xfId="9" applyFont="1" applyBorder="1" applyAlignment="1">
      <alignment horizontal="left" wrapText="1"/>
    </xf>
    <xf numFmtId="0" fontId="14" fillId="0" borderId="13" xfId="9" applyFont="1" applyBorder="1" applyAlignment="1">
      <alignment horizontal="left"/>
    </xf>
    <xf numFmtId="0" fontId="9" fillId="0" borderId="1" xfId="9" applyFont="1" applyBorder="1" applyAlignment="1">
      <alignment horizontal="center"/>
    </xf>
    <xf numFmtId="0" fontId="18" fillId="0" borderId="1" xfId="9" applyFont="1" applyBorder="1" applyAlignment="1">
      <alignment horizontal="left"/>
    </xf>
    <xf numFmtId="0" fontId="18" fillId="0" borderId="1" xfId="9" applyFont="1" applyBorder="1" applyAlignment="1">
      <alignment horizontal="left" wrapText="1"/>
    </xf>
    <xf numFmtId="0" fontId="8" fillId="0" borderId="1" xfId="9" applyFont="1" applyBorder="1" applyAlignment="1">
      <alignment horizontal="center"/>
    </xf>
    <xf numFmtId="0" fontId="18" fillId="0" borderId="1" xfId="9" applyFont="1" applyBorder="1" applyAlignment="1">
      <alignment horizontal="center"/>
    </xf>
    <xf numFmtId="0" fontId="18" fillId="0" borderId="1" xfId="9" applyFont="1" applyBorder="1" applyAlignment="1">
      <alignment horizontal="left" vertical="top" wrapText="1"/>
    </xf>
    <xf numFmtId="0" fontId="18" fillId="0" borderId="1" xfId="9" applyFont="1" applyBorder="1" applyAlignment="1">
      <alignment horizontal="left" vertical="top"/>
    </xf>
    <xf numFmtId="0" fontId="18" fillId="0" borderId="1" xfId="9" applyFont="1" applyBorder="1" applyAlignment="1">
      <alignment horizontal="left" vertical="center" wrapText="1"/>
    </xf>
    <xf numFmtId="0" fontId="18" fillId="0" borderId="1" xfId="9" applyFont="1" applyBorder="1" applyAlignment="1">
      <alignment horizontal="center" vertical="center" wrapText="1"/>
    </xf>
    <xf numFmtId="0" fontId="18" fillId="0" borderId="1" xfId="9" applyFont="1" applyBorder="1" applyAlignment="1">
      <alignment horizontal="center" vertical="center"/>
    </xf>
    <xf numFmtId="0" fontId="8" fillId="0" borderId="1" xfId="9" applyFont="1" applyBorder="1" applyAlignment="1">
      <alignment horizontal="left" vertical="top" wrapText="1"/>
    </xf>
    <xf numFmtId="0" fontId="10" fillId="5" borderId="3" xfId="48" applyFont="1" applyFill="1" applyBorder="1" applyAlignment="1">
      <alignment horizontal="center" vertical="center" wrapText="1"/>
    </xf>
    <xf numFmtId="0" fontId="10" fillId="5" borderId="4" xfId="48" applyFont="1" applyFill="1" applyBorder="1" applyAlignment="1">
      <alignment horizontal="center" vertical="center"/>
    </xf>
    <xf numFmtId="0" fontId="10" fillId="5" borderId="8" xfId="48" applyFont="1" applyFill="1" applyBorder="1" applyAlignment="1">
      <alignment horizontal="center" vertical="center"/>
    </xf>
    <xf numFmtId="0" fontId="8" fillId="5" borderId="3" xfId="48" applyFont="1" applyFill="1" applyBorder="1" applyAlignment="1">
      <alignment horizontal="left" vertical="center"/>
    </xf>
    <xf numFmtId="0" fontId="8" fillId="5" borderId="4" xfId="48" applyFont="1" applyFill="1" applyBorder="1" applyAlignment="1">
      <alignment horizontal="left" vertical="center"/>
    </xf>
    <xf numFmtId="0" fontId="8" fillId="5" borderId="8" xfId="48" applyFont="1" applyFill="1" applyBorder="1" applyAlignment="1">
      <alignment horizontal="left" vertical="center"/>
    </xf>
    <xf numFmtId="0" fontId="7" fillId="0" borderId="6" xfId="4" applyFont="1" applyFill="1" applyBorder="1" applyAlignment="1">
      <alignment horizontal="left" vertical="center" wrapText="1"/>
    </xf>
    <xf numFmtId="0" fontId="7" fillId="0" borderId="9" xfId="4" applyFont="1" applyFill="1" applyBorder="1" applyAlignment="1">
      <alignment horizontal="left" vertical="center" wrapText="1"/>
    </xf>
    <xf numFmtId="0" fontId="7" fillId="0" borderId="5" xfId="4" applyFont="1" applyFill="1" applyBorder="1" applyAlignment="1">
      <alignment horizontal="left" vertical="center" wrapText="1"/>
    </xf>
    <xf numFmtId="0" fontId="7" fillId="0" borderId="0" xfId="4" applyFont="1" applyFill="1" applyBorder="1" applyAlignment="1">
      <alignment horizontal="left" vertical="center" wrapText="1"/>
    </xf>
    <xf numFmtId="0" fontId="7" fillId="0" borderId="10" xfId="4" applyFont="1" applyFill="1" applyBorder="1" applyAlignment="1">
      <alignment horizontal="left" vertical="center" wrapText="1"/>
    </xf>
    <xf numFmtId="0" fontId="7" fillId="0" borderId="5" xfId="4" applyFont="1" applyFill="1" applyBorder="1" applyAlignment="1">
      <alignment wrapText="1"/>
    </xf>
    <xf numFmtId="0" fontId="7" fillId="0" borderId="0" xfId="4" applyFont="1" applyFill="1" applyBorder="1"/>
    <xf numFmtId="0" fontId="7" fillId="0" borderId="10" xfId="4" applyFont="1" applyFill="1" applyBorder="1"/>
    <xf numFmtId="0" fontId="7" fillId="6" borderId="7" xfId="4" applyFont="1" applyFill="1" applyBorder="1" applyAlignment="1">
      <alignment wrapText="1"/>
    </xf>
    <xf numFmtId="0" fontId="7" fillId="6" borderId="1" xfId="4" applyFont="1" applyFill="1" applyBorder="1" applyAlignment="1">
      <alignment wrapText="1"/>
    </xf>
    <xf numFmtId="0" fontId="7" fillId="6" borderId="11" xfId="4" applyFont="1" applyFill="1" applyBorder="1" applyAlignment="1">
      <alignment wrapText="1"/>
    </xf>
    <xf numFmtId="0" fontId="7" fillId="7" borderId="5" xfId="4" applyFont="1" applyFill="1" applyBorder="1" applyAlignment="1">
      <alignment wrapText="1"/>
    </xf>
    <xf numFmtId="0" fontId="7" fillId="7" borderId="0" xfId="4" applyFont="1" applyFill="1" applyBorder="1"/>
    <xf numFmtId="0" fontId="7" fillId="7" borderId="10" xfId="4" applyFont="1" applyFill="1" applyBorder="1"/>
    <xf numFmtId="0" fontId="6" fillId="0" borderId="5" xfId="4" applyFont="1" applyFill="1" applyBorder="1" applyAlignment="1">
      <alignment horizontal="left" vertical="center" wrapText="1"/>
    </xf>
    <xf numFmtId="0" fontId="6" fillId="0" borderId="0" xfId="4" applyFont="1" applyFill="1" applyBorder="1" applyAlignment="1">
      <alignment horizontal="left" vertical="center" wrapText="1"/>
    </xf>
    <xf numFmtId="0" fontId="6" fillId="0" borderId="10" xfId="4" applyFont="1" applyFill="1" applyBorder="1" applyAlignment="1">
      <alignment horizontal="left" vertical="center" wrapText="1"/>
    </xf>
    <xf numFmtId="0" fontId="61" fillId="0" borderId="0" xfId="48" applyFont="1" applyFill="1" applyBorder="1" applyAlignment="1">
      <alignment vertical="top"/>
    </xf>
    <xf numFmtId="0" fontId="61" fillId="0" borderId="0" xfId="48" applyFont="1" applyFill="1" applyBorder="1" applyAlignment="1">
      <alignment horizontal="right" vertical="top" wrapText="1"/>
    </xf>
    <xf numFmtId="0" fontId="61" fillId="0" borderId="0" xfId="48" applyFont="1" applyFill="1" applyBorder="1" applyAlignment="1">
      <alignment horizontal="center" vertical="top"/>
    </xf>
    <xf numFmtId="0" fontId="61" fillId="0" borderId="0" xfId="0" applyFont="1" applyAlignment="1">
      <alignment horizontal="center" vertical="top" wrapText="1"/>
    </xf>
    <xf numFmtId="0" fontId="58" fillId="4" borderId="0" xfId="0" applyFont="1" applyFill="1" applyBorder="1" applyAlignment="1">
      <alignment horizontal="center" vertical="center" wrapText="1"/>
    </xf>
    <xf numFmtId="166" fontId="52" fillId="0" borderId="1" xfId="0" applyNumberFormat="1" applyFont="1" applyFill="1" applyBorder="1" applyAlignment="1">
      <alignment horizontal="left" vertical="center"/>
    </xf>
    <xf numFmtId="166" fontId="52" fillId="0" borderId="1" xfId="0" applyNumberFormat="1" applyFont="1" applyFill="1" applyBorder="1" applyAlignment="1">
      <alignment horizontal="center" vertical="center"/>
    </xf>
    <xf numFmtId="166" fontId="52" fillId="0" borderId="1" xfId="0" applyNumberFormat="1" applyFont="1" applyFill="1" applyBorder="1" applyAlignment="1">
      <alignment horizontal="left" vertical="center" wrapText="1"/>
    </xf>
    <xf numFmtId="0" fontId="52" fillId="4" borderId="1" xfId="0" applyFont="1" applyFill="1" applyBorder="1" applyAlignment="1">
      <alignment horizontal="left"/>
    </xf>
    <xf numFmtId="0" fontId="52" fillId="4" borderId="1" xfId="0" applyFont="1" applyFill="1" applyBorder="1" applyAlignment="1">
      <alignment horizontal="center" vertical="center"/>
    </xf>
    <xf numFmtId="166" fontId="52" fillId="4" borderId="1" xfId="0" applyNumberFormat="1" applyFont="1" applyFill="1" applyBorder="1" applyAlignment="1">
      <alignment horizontal="center" vertical="center"/>
    </xf>
    <xf numFmtId="166" fontId="52" fillId="4" borderId="1" xfId="0" applyNumberFormat="1" applyFont="1" applyFill="1" applyBorder="1" applyAlignment="1">
      <alignment horizontal="left" vertical="center" wrapText="1"/>
    </xf>
    <xf numFmtId="49" fontId="52" fillId="4" borderId="1" xfId="48" applyNumberFormat="1" applyFont="1" applyFill="1" applyBorder="1" applyAlignment="1" applyProtection="1">
      <alignment horizontal="center" vertical="center" wrapText="1"/>
      <protection locked="0"/>
    </xf>
    <xf numFmtId="166" fontId="52" fillId="4" borderId="1" xfId="48" applyNumberFormat="1" applyFont="1" applyFill="1" applyBorder="1" applyAlignment="1" applyProtection="1">
      <alignment horizontal="center" vertical="center" wrapText="1"/>
      <protection locked="0"/>
    </xf>
    <xf numFmtId="49" fontId="52" fillId="4" borderId="1" xfId="48" applyNumberFormat="1" applyFont="1" applyFill="1" applyBorder="1" applyAlignment="1" applyProtection="1">
      <alignment horizontal="left" vertical="center" wrapText="1"/>
      <protection locked="0"/>
    </xf>
  </cellXfs>
  <cellStyles count="78">
    <cellStyle name="60% — акцент2 2" xfId="22"/>
    <cellStyle name="Excel Built-in Normal" xfId="25"/>
    <cellStyle name="Heading 2 2" xfId="26"/>
    <cellStyle name="Normal 2" xfId="28"/>
    <cellStyle name="Normal 2 2" xfId="19"/>
    <cellStyle name="Normal 2 2 2" xfId="57"/>
    <cellStyle name="Normal 2 2 2 2" xfId="72"/>
    <cellStyle name="Normal 2 3" xfId="20"/>
    <cellStyle name="Normal 2 3 2" xfId="63"/>
    <cellStyle name="Normal 2 4" xfId="58"/>
    <cellStyle name="Normal 2 4 2" xfId="73"/>
    <cellStyle name="Normal_Золотая смета" xfId="18"/>
    <cellStyle name="S0" xfId="27"/>
    <cellStyle name="S1" xfId="21"/>
    <cellStyle name="S10" xfId="23"/>
    <cellStyle name="S11" xfId="7"/>
    <cellStyle name="S12" xfId="2"/>
    <cellStyle name="S13" xfId="5"/>
    <cellStyle name="S14" xfId="11"/>
    <cellStyle name="S15" xfId="14"/>
    <cellStyle name="S16" xfId="17"/>
    <cellStyle name="S17" xfId="30"/>
    <cellStyle name="S18" xfId="33"/>
    <cellStyle name="S19" xfId="35"/>
    <cellStyle name="S2" xfId="37"/>
    <cellStyle name="S20" xfId="13"/>
    <cellStyle name="S21" xfId="16"/>
    <cellStyle name="S22" xfId="31"/>
    <cellStyle name="S23" xfId="34"/>
    <cellStyle name="S24" xfId="36"/>
    <cellStyle name="S25" xfId="38"/>
    <cellStyle name="S3" xfId="39"/>
    <cellStyle name="S4" xfId="40"/>
    <cellStyle name="S5" xfId="41"/>
    <cellStyle name="S6" xfId="42"/>
    <cellStyle name="S7" xfId="43"/>
    <cellStyle name="S8" xfId="44"/>
    <cellStyle name="S9" xfId="45"/>
    <cellStyle name="Гиперссылка" xfId="76" builtinId="8"/>
    <cellStyle name="Гиперссылка 2" xfId="46"/>
    <cellStyle name="для себестоимости" xfId="47"/>
    <cellStyle name="для себестоимости 2" xfId="66"/>
    <cellStyle name="Обычный" xfId="0" builtinId="0"/>
    <cellStyle name="Обычный 10" xfId="59"/>
    <cellStyle name="Обычный 10 2" xfId="74"/>
    <cellStyle name="Обычный 2" xfId="24"/>
    <cellStyle name="Обычный 2 2" xfId="48"/>
    <cellStyle name="Обычный 2 2 2" xfId="77"/>
    <cellStyle name="Обычный 3" xfId="6"/>
    <cellStyle name="Обычный 3 2" xfId="49"/>
    <cellStyle name="Обычный 3 2 2" xfId="67"/>
    <cellStyle name="Обычный 3 3" xfId="60"/>
    <cellStyle name="Обычный 4" xfId="1"/>
    <cellStyle name="Обычный 4 2" xfId="10"/>
    <cellStyle name="Обычный 4 2 2" xfId="50"/>
    <cellStyle name="Обычный 4 2 2 2" xfId="68"/>
    <cellStyle name="Обычный 5" xfId="4"/>
    <cellStyle name="Обычный 6" xfId="9"/>
    <cellStyle name="Обычный 6 2" xfId="51"/>
    <cellStyle name="Обычный 6 2 2" xfId="52"/>
    <cellStyle name="Обычный 6 2 2 2" xfId="70"/>
    <cellStyle name="Обычный 6 2 3" xfId="69"/>
    <cellStyle name="Обычный 6 3" xfId="53"/>
    <cellStyle name="Обычный 6 3 2" xfId="71"/>
    <cellStyle name="Обычный 6 4" xfId="61"/>
    <cellStyle name="Обычный 7" xfId="12"/>
    <cellStyle name="Обычный 7 2" xfId="29"/>
    <cellStyle name="Обычный 7 2 2" xfId="64"/>
    <cellStyle name="Обычный 7 3" xfId="62"/>
    <cellStyle name="Обычный 8" xfId="15"/>
    <cellStyle name="Обычный 8 2" xfId="54"/>
    <cellStyle name="Обычный 9" xfId="32"/>
    <cellStyle name="Обычный 9 2" xfId="65"/>
    <cellStyle name="Пояснение" xfId="8" builtinId="53"/>
    <cellStyle name="Стиль 1" xfId="55"/>
    <cellStyle name="Финансовый" xfId="3" builtinId="3"/>
    <cellStyle name="Финансовый 2" xfId="56"/>
    <cellStyle name="Финансовый 3" xfId="7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8"/>
  <sheetViews>
    <sheetView topLeftCell="A31" workbookViewId="0">
      <selection activeCell="G76" sqref="G76"/>
    </sheetView>
  </sheetViews>
  <sheetFormatPr defaultColWidth="9.109375" defaultRowHeight="13.8"/>
  <cols>
    <col min="1" max="16384" width="9.109375" style="10"/>
  </cols>
  <sheetData>
    <row r="1" spans="1:18" ht="55.5" customHeight="1">
      <c r="A1" s="194" t="s">
        <v>0</v>
      </c>
      <c r="B1" s="195"/>
      <c r="C1" s="195"/>
      <c r="D1" s="195"/>
      <c r="E1" s="195"/>
      <c r="F1" s="195"/>
      <c r="G1" s="195"/>
      <c r="H1" s="195"/>
      <c r="I1" s="195"/>
      <c r="J1" s="195"/>
      <c r="K1" s="195"/>
      <c r="L1" s="195"/>
      <c r="M1" s="195"/>
      <c r="N1" s="195"/>
      <c r="O1" s="195"/>
      <c r="P1" s="195"/>
      <c r="Q1" s="195"/>
    </row>
    <row r="2" spans="1:18" ht="30" customHeight="1">
      <c r="A2" s="196" t="s">
        <v>1</v>
      </c>
      <c r="B2" s="197"/>
      <c r="C2" s="197"/>
      <c r="D2" s="197"/>
      <c r="E2" s="197"/>
      <c r="F2" s="197"/>
      <c r="G2" s="197"/>
      <c r="H2" s="197"/>
      <c r="I2" s="197"/>
      <c r="J2" s="197"/>
      <c r="K2" s="197"/>
      <c r="L2" s="197"/>
      <c r="M2" s="197"/>
      <c r="N2" s="197"/>
      <c r="O2" s="197"/>
      <c r="P2" s="197"/>
      <c r="Q2" s="197"/>
    </row>
    <row r="3" spans="1:18" ht="20.25" customHeight="1">
      <c r="B3" s="11"/>
      <c r="C3" s="11"/>
      <c r="D3" s="11"/>
      <c r="E3" s="198" t="s">
        <v>2</v>
      </c>
      <c r="F3" s="199"/>
      <c r="G3" s="200"/>
      <c r="H3" s="200"/>
      <c r="I3" s="200"/>
      <c r="J3" s="200"/>
      <c r="K3" s="200"/>
      <c r="L3" s="200"/>
      <c r="M3" s="200"/>
      <c r="N3" s="200"/>
      <c r="O3" s="11"/>
      <c r="P3" s="11"/>
      <c r="Q3" s="11"/>
    </row>
    <row r="4" spans="1:18">
      <c r="B4" s="11"/>
      <c r="C4" s="11"/>
      <c r="D4" s="11"/>
      <c r="E4" s="12"/>
      <c r="F4" s="13"/>
      <c r="G4" s="14"/>
      <c r="H4" s="14"/>
      <c r="I4" s="14"/>
      <c r="J4" s="14"/>
      <c r="K4" s="14"/>
      <c r="L4" s="14"/>
      <c r="M4" s="14"/>
      <c r="N4" s="14"/>
      <c r="O4" s="11"/>
      <c r="P4" s="11"/>
      <c r="Q4" s="11"/>
    </row>
    <row r="5" spans="1:18" ht="59.25" customHeight="1">
      <c r="A5" s="15"/>
      <c r="B5" s="201" t="s">
        <v>3</v>
      </c>
      <c r="C5" s="202"/>
      <c r="D5" s="202"/>
      <c r="E5" s="202"/>
      <c r="F5" s="202"/>
      <c r="G5" s="202"/>
      <c r="H5" s="202"/>
      <c r="I5" s="202"/>
      <c r="J5" s="202"/>
      <c r="K5" s="202"/>
      <c r="L5" s="202"/>
      <c r="M5" s="202"/>
      <c r="N5" s="202"/>
      <c r="O5" s="202"/>
      <c r="P5" s="202"/>
      <c r="Q5" s="203"/>
    </row>
    <row r="6" spans="1:18" ht="64.5" customHeight="1">
      <c r="A6" s="16">
        <v>1</v>
      </c>
      <c r="B6" s="204" t="s">
        <v>4</v>
      </c>
      <c r="C6" s="205"/>
      <c r="D6" s="205"/>
      <c r="E6" s="205"/>
      <c r="F6" s="205"/>
      <c r="G6" s="205"/>
      <c r="H6" s="205"/>
      <c r="I6" s="205"/>
      <c r="J6" s="205"/>
      <c r="K6" s="205"/>
      <c r="L6" s="205"/>
      <c r="M6" s="205"/>
      <c r="N6" s="205"/>
      <c r="O6" s="205"/>
      <c r="P6" s="205"/>
      <c r="Q6" s="206"/>
    </row>
    <row r="7" spans="1:18" ht="18" customHeight="1">
      <c r="A7" s="16">
        <v>2</v>
      </c>
      <c r="B7" s="204" t="s">
        <v>5</v>
      </c>
      <c r="C7" s="205"/>
      <c r="D7" s="205"/>
      <c r="E7" s="205"/>
      <c r="F7" s="205"/>
      <c r="G7" s="205"/>
      <c r="H7" s="205"/>
      <c r="I7" s="205"/>
      <c r="J7" s="205"/>
      <c r="K7" s="205"/>
      <c r="L7" s="205"/>
      <c r="M7" s="205"/>
      <c r="N7" s="205"/>
      <c r="O7" s="205"/>
      <c r="P7" s="205"/>
      <c r="Q7" s="206"/>
    </row>
    <row r="8" spans="1:18" ht="45" customHeight="1">
      <c r="A8" s="16">
        <v>3</v>
      </c>
      <c r="B8" s="207" t="s">
        <v>6</v>
      </c>
      <c r="C8" s="208"/>
      <c r="D8" s="208"/>
      <c r="E8" s="208"/>
      <c r="F8" s="208"/>
      <c r="G8" s="208"/>
      <c r="H8" s="208"/>
      <c r="I8" s="208"/>
      <c r="J8" s="208"/>
      <c r="K8" s="208"/>
      <c r="L8" s="208"/>
      <c r="M8" s="208"/>
      <c r="N8" s="208"/>
      <c r="O8" s="208"/>
      <c r="P8" s="208"/>
      <c r="Q8" s="209"/>
    </row>
    <row r="9" spans="1:18" ht="24" customHeight="1">
      <c r="A9" s="16">
        <v>4</v>
      </c>
      <c r="B9" s="204" t="s">
        <v>7</v>
      </c>
      <c r="C9" s="205"/>
      <c r="D9" s="205"/>
      <c r="E9" s="205"/>
      <c r="F9" s="205"/>
      <c r="G9" s="205"/>
      <c r="H9" s="205"/>
      <c r="I9" s="205"/>
      <c r="J9" s="205"/>
      <c r="K9" s="205"/>
      <c r="L9" s="205"/>
      <c r="M9" s="205"/>
      <c r="N9" s="205"/>
      <c r="O9" s="205"/>
      <c r="P9" s="205"/>
      <c r="Q9" s="206"/>
    </row>
    <row r="10" spans="1:18" ht="19.5" customHeight="1">
      <c r="A10" s="16">
        <v>5</v>
      </c>
      <c r="B10" s="204" t="s">
        <v>8</v>
      </c>
      <c r="C10" s="205"/>
      <c r="D10" s="205"/>
      <c r="E10" s="205"/>
      <c r="F10" s="205"/>
      <c r="G10" s="205"/>
      <c r="H10" s="205"/>
      <c r="I10" s="205"/>
      <c r="J10" s="205"/>
      <c r="K10" s="205"/>
      <c r="L10" s="205"/>
      <c r="M10" s="205"/>
      <c r="N10" s="205"/>
      <c r="O10" s="205"/>
      <c r="P10" s="205"/>
      <c r="Q10" s="206"/>
    </row>
    <row r="11" spans="1:18" ht="21" customHeight="1">
      <c r="A11" s="17"/>
      <c r="B11" s="210" t="s">
        <v>9</v>
      </c>
      <c r="C11" s="211"/>
      <c r="D11" s="211"/>
      <c r="E11" s="211"/>
      <c r="F11" s="211"/>
      <c r="G11" s="211"/>
      <c r="H11" s="211"/>
      <c r="I11" s="211"/>
      <c r="J11" s="211"/>
      <c r="K11" s="211"/>
      <c r="L11" s="211"/>
      <c r="M11" s="211"/>
      <c r="N11" s="211"/>
      <c r="O11" s="211"/>
      <c r="P11" s="211"/>
      <c r="Q11" s="211"/>
      <c r="R11" s="21"/>
    </row>
    <row r="12" spans="1:18" ht="21" customHeight="1">
      <c r="A12" s="18"/>
      <c r="B12" s="19"/>
      <c r="C12" s="20"/>
      <c r="D12" s="20"/>
      <c r="E12" s="20"/>
      <c r="F12" s="20"/>
      <c r="G12" s="20"/>
      <c r="H12" s="20"/>
      <c r="I12" s="20"/>
      <c r="J12" s="20"/>
      <c r="K12" s="20"/>
      <c r="L12" s="20"/>
      <c r="M12" s="20"/>
      <c r="N12" s="20"/>
      <c r="O12" s="20"/>
      <c r="P12" s="20"/>
      <c r="Q12" s="20"/>
    </row>
    <row r="13" spans="1:18">
      <c r="A13" s="212" t="s">
        <v>10</v>
      </c>
      <c r="B13" s="212"/>
      <c r="C13" s="212"/>
      <c r="D13" s="212"/>
      <c r="E13" s="212"/>
      <c r="F13" s="212"/>
      <c r="G13" s="212"/>
      <c r="H13" s="212"/>
      <c r="I13" s="212"/>
      <c r="J13" s="212"/>
      <c r="K13" s="212"/>
      <c r="L13" s="212"/>
      <c r="M13" s="212"/>
      <c r="N13" s="212"/>
      <c r="O13" s="212"/>
      <c r="P13" s="212"/>
      <c r="Q13" s="212"/>
    </row>
    <row r="14" spans="1:18" ht="15.75" customHeight="1">
      <c r="A14" s="212" t="s">
        <v>11</v>
      </c>
      <c r="B14" s="212"/>
      <c r="C14" s="212"/>
      <c r="D14" s="212"/>
      <c r="E14" s="212" t="s">
        <v>12</v>
      </c>
      <c r="F14" s="212"/>
      <c r="G14" s="212"/>
      <c r="H14" s="212"/>
      <c r="I14" s="212"/>
      <c r="J14" s="212"/>
      <c r="K14" s="212"/>
      <c r="L14" s="212"/>
      <c r="M14" s="212"/>
      <c r="N14" s="212"/>
      <c r="O14" s="212"/>
      <c r="P14" s="212"/>
      <c r="Q14" s="212"/>
    </row>
    <row r="15" spans="1:18" ht="15.75" customHeight="1">
      <c r="A15" s="212" t="s">
        <v>13</v>
      </c>
      <c r="B15" s="212"/>
      <c r="C15" s="212"/>
      <c r="D15" s="212"/>
      <c r="E15" s="212"/>
      <c r="F15" s="212"/>
      <c r="G15" s="212"/>
      <c r="H15" s="212"/>
      <c r="I15" s="212"/>
      <c r="J15" s="212"/>
      <c r="K15" s="212"/>
      <c r="L15" s="212"/>
      <c r="M15" s="212"/>
      <c r="N15" s="212"/>
      <c r="O15" s="212"/>
      <c r="P15" s="212"/>
      <c r="Q15" s="212"/>
    </row>
    <row r="16" spans="1:18" ht="24" customHeight="1">
      <c r="A16" s="220" t="s">
        <v>14</v>
      </c>
      <c r="B16" s="220"/>
      <c r="C16" s="220"/>
      <c r="D16" s="220"/>
      <c r="E16" s="213" t="s">
        <v>15</v>
      </c>
      <c r="F16" s="213"/>
      <c r="G16" s="213"/>
      <c r="H16" s="213"/>
      <c r="I16" s="213"/>
      <c r="J16" s="213"/>
      <c r="K16" s="213"/>
      <c r="L16" s="213"/>
      <c r="M16" s="213"/>
      <c r="N16" s="213"/>
      <c r="O16" s="213"/>
      <c r="P16" s="213"/>
      <c r="Q16" s="213"/>
    </row>
    <row r="17" spans="1:17" ht="47.25" customHeight="1">
      <c r="A17" s="220"/>
      <c r="B17" s="220"/>
      <c r="C17" s="220"/>
      <c r="D17" s="220"/>
      <c r="E17" s="214" t="s">
        <v>16</v>
      </c>
      <c r="F17" s="214"/>
      <c r="G17" s="214"/>
      <c r="H17" s="214"/>
      <c r="I17" s="214"/>
      <c r="J17" s="214"/>
      <c r="K17" s="214"/>
      <c r="L17" s="214"/>
      <c r="M17" s="214"/>
      <c r="N17" s="214"/>
      <c r="O17" s="214"/>
      <c r="P17" s="214"/>
      <c r="Q17" s="214"/>
    </row>
    <row r="18" spans="1:17" ht="39.75" customHeight="1">
      <c r="A18" s="220"/>
      <c r="B18" s="220"/>
      <c r="C18" s="220"/>
      <c r="D18" s="220"/>
      <c r="E18" s="214" t="s">
        <v>17</v>
      </c>
      <c r="F18" s="214"/>
      <c r="G18" s="214"/>
      <c r="H18" s="214"/>
      <c r="I18" s="214"/>
      <c r="J18" s="214"/>
      <c r="K18" s="214"/>
      <c r="L18" s="214"/>
      <c r="M18" s="214"/>
      <c r="N18" s="214"/>
      <c r="O18" s="214"/>
      <c r="P18" s="214"/>
      <c r="Q18" s="214"/>
    </row>
    <row r="19" spans="1:17" ht="38.25" customHeight="1">
      <c r="A19" s="220"/>
      <c r="B19" s="220"/>
      <c r="C19" s="220"/>
      <c r="D19" s="220"/>
      <c r="E19" s="214" t="s">
        <v>18</v>
      </c>
      <c r="F19" s="214"/>
      <c r="G19" s="214"/>
      <c r="H19" s="214"/>
      <c r="I19" s="214"/>
      <c r="J19" s="214"/>
      <c r="K19" s="214"/>
      <c r="L19" s="214"/>
      <c r="M19" s="214"/>
      <c r="N19" s="214"/>
      <c r="O19" s="214"/>
      <c r="P19" s="214"/>
      <c r="Q19" s="214"/>
    </row>
    <row r="20" spans="1:17" ht="30" customHeight="1">
      <c r="A20" s="220"/>
      <c r="B20" s="220"/>
      <c r="C20" s="220"/>
      <c r="D20" s="220"/>
      <c r="E20" s="214" t="s">
        <v>19</v>
      </c>
      <c r="F20" s="214"/>
      <c r="G20" s="214"/>
      <c r="H20" s="214"/>
      <c r="I20" s="214"/>
      <c r="J20" s="214"/>
      <c r="K20" s="214"/>
      <c r="L20" s="214"/>
      <c r="M20" s="214"/>
      <c r="N20" s="214"/>
      <c r="O20" s="214"/>
      <c r="P20" s="214"/>
      <c r="Q20" s="214"/>
    </row>
    <row r="21" spans="1:17" ht="53.25" customHeight="1">
      <c r="A21" s="220"/>
      <c r="B21" s="220"/>
      <c r="C21" s="220"/>
      <c r="D21" s="220"/>
      <c r="E21" s="214" t="s">
        <v>20</v>
      </c>
      <c r="F21" s="214"/>
      <c r="G21" s="214"/>
      <c r="H21" s="214"/>
      <c r="I21" s="214"/>
      <c r="J21" s="214"/>
      <c r="K21" s="214"/>
      <c r="L21" s="214"/>
      <c r="M21" s="214"/>
      <c r="N21" s="214"/>
      <c r="O21" s="214"/>
      <c r="P21" s="214"/>
      <c r="Q21" s="214"/>
    </row>
    <row r="22" spans="1:17">
      <c r="A22" s="215" t="s">
        <v>21</v>
      </c>
      <c r="B22" s="216"/>
      <c r="C22" s="216"/>
      <c r="D22" s="216"/>
      <c r="E22" s="216"/>
      <c r="F22" s="216"/>
      <c r="G22" s="216"/>
      <c r="H22" s="216"/>
      <c r="I22" s="216"/>
      <c r="J22" s="216"/>
      <c r="K22" s="216"/>
      <c r="L22" s="216"/>
      <c r="M22" s="216"/>
      <c r="N22" s="216"/>
      <c r="O22" s="216"/>
      <c r="P22" s="216"/>
      <c r="Q22" s="216"/>
    </row>
    <row r="23" spans="1:17" ht="48" customHeight="1">
      <c r="A23" s="220" t="s">
        <v>22</v>
      </c>
      <c r="B23" s="221"/>
      <c r="C23" s="221"/>
      <c r="D23" s="221"/>
      <c r="E23" s="214" t="s">
        <v>23</v>
      </c>
      <c r="F23" s="214"/>
      <c r="G23" s="214"/>
      <c r="H23" s="214"/>
      <c r="I23" s="214"/>
      <c r="J23" s="214"/>
      <c r="K23" s="214"/>
      <c r="L23" s="214"/>
      <c r="M23" s="214"/>
      <c r="N23" s="214"/>
      <c r="O23" s="214"/>
      <c r="P23" s="214"/>
      <c r="Q23" s="214"/>
    </row>
    <row r="24" spans="1:17" ht="46.5" customHeight="1">
      <c r="A24" s="221"/>
      <c r="B24" s="221"/>
      <c r="C24" s="221"/>
      <c r="D24" s="221"/>
      <c r="E24" s="214" t="s">
        <v>24</v>
      </c>
      <c r="F24" s="214"/>
      <c r="G24" s="214"/>
      <c r="H24" s="214"/>
      <c r="I24" s="214"/>
      <c r="J24" s="214"/>
      <c r="K24" s="214"/>
      <c r="L24" s="214"/>
      <c r="M24" s="214"/>
      <c r="N24" s="214"/>
      <c r="O24" s="214"/>
      <c r="P24" s="214"/>
      <c r="Q24" s="214"/>
    </row>
    <row r="25" spans="1:17" ht="46.5" customHeight="1">
      <c r="A25" s="221"/>
      <c r="B25" s="221"/>
      <c r="C25" s="221"/>
      <c r="D25" s="221"/>
      <c r="E25" s="214" t="s">
        <v>25</v>
      </c>
      <c r="F25" s="214"/>
      <c r="G25" s="214"/>
      <c r="H25" s="214"/>
      <c r="I25" s="214"/>
      <c r="J25" s="214"/>
      <c r="K25" s="214"/>
      <c r="L25" s="214"/>
      <c r="M25" s="214"/>
      <c r="N25" s="214"/>
      <c r="O25" s="214"/>
      <c r="P25" s="214"/>
      <c r="Q25" s="214"/>
    </row>
    <row r="26" spans="1:17">
      <c r="A26" s="221"/>
      <c r="B26" s="221"/>
      <c r="C26" s="221"/>
      <c r="D26" s="221"/>
      <c r="E26" s="214" t="s">
        <v>26</v>
      </c>
      <c r="F26" s="214"/>
      <c r="G26" s="214"/>
      <c r="H26" s="214"/>
      <c r="I26" s="214"/>
      <c r="J26" s="214"/>
      <c r="K26" s="214"/>
      <c r="L26" s="214"/>
      <c r="M26" s="214"/>
      <c r="N26" s="214"/>
      <c r="O26" s="214"/>
      <c r="P26" s="214"/>
      <c r="Q26" s="214"/>
    </row>
    <row r="27" spans="1:17">
      <c r="A27" s="215" t="s">
        <v>27</v>
      </c>
      <c r="B27" s="215"/>
      <c r="C27" s="215"/>
      <c r="D27" s="215"/>
      <c r="E27" s="215"/>
      <c r="F27" s="215"/>
      <c r="G27" s="215"/>
      <c r="H27" s="215"/>
      <c r="I27" s="215"/>
      <c r="J27" s="215"/>
      <c r="K27" s="215"/>
      <c r="L27" s="215"/>
      <c r="M27" s="215"/>
      <c r="N27" s="215"/>
      <c r="O27" s="215"/>
      <c r="P27" s="215"/>
      <c r="Q27" s="215"/>
    </row>
    <row r="28" spans="1:17" ht="58.5" customHeight="1">
      <c r="A28" s="220" t="s">
        <v>28</v>
      </c>
      <c r="B28" s="220"/>
      <c r="C28" s="220"/>
      <c r="D28" s="220"/>
      <c r="E28" s="214" t="s">
        <v>29</v>
      </c>
      <c r="F28" s="214"/>
      <c r="G28" s="214"/>
      <c r="H28" s="214"/>
      <c r="I28" s="214"/>
      <c r="J28" s="214"/>
      <c r="K28" s="214"/>
      <c r="L28" s="214"/>
      <c r="M28" s="214"/>
      <c r="N28" s="214"/>
      <c r="O28" s="214"/>
      <c r="P28" s="214"/>
      <c r="Q28" s="214"/>
    </row>
    <row r="29" spans="1:17" ht="24" customHeight="1">
      <c r="A29" s="215" t="s">
        <v>30</v>
      </c>
      <c r="B29" s="215"/>
      <c r="C29" s="215"/>
      <c r="D29" s="215"/>
      <c r="E29" s="215"/>
      <c r="F29" s="215"/>
      <c r="G29" s="215"/>
      <c r="H29" s="215"/>
      <c r="I29" s="215"/>
      <c r="J29" s="215"/>
      <c r="K29" s="215"/>
      <c r="L29" s="215"/>
      <c r="M29" s="215"/>
      <c r="N29" s="215"/>
      <c r="O29" s="215"/>
      <c r="P29" s="215"/>
      <c r="Q29" s="215"/>
    </row>
    <row r="30" spans="1:17" ht="50.25" customHeight="1">
      <c r="A30" s="221">
        <v>4</v>
      </c>
      <c r="B30" s="221"/>
      <c r="C30" s="221"/>
      <c r="D30" s="221"/>
      <c r="E30" s="214" t="s">
        <v>31</v>
      </c>
      <c r="F30" s="214"/>
      <c r="G30" s="214"/>
      <c r="H30" s="214"/>
      <c r="I30" s="214"/>
      <c r="J30" s="214"/>
      <c r="K30" s="214"/>
      <c r="L30" s="214"/>
      <c r="M30" s="214"/>
      <c r="N30" s="214"/>
      <c r="O30" s="214"/>
      <c r="P30" s="214"/>
      <c r="Q30" s="214"/>
    </row>
    <row r="31" spans="1:17" ht="45.75" customHeight="1">
      <c r="A31" s="221"/>
      <c r="B31" s="221"/>
      <c r="C31" s="221"/>
      <c r="D31" s="221"/>
      <c r="E31" s="214" t="s">
        <v>32</v>
      </c>
      <c r="F31" s="214"/>
      <c r="G31" s="214"/>
      <c r="H31" s="214"/>
      <c r="I31" s="214"/>
      <c r="J31" s="214"/>
      <c r="K31" s="214"/>
      <c r="L31" s="214"/>
      <c r="M31" s="214"/>
      <c r="N31" s="214"/>
      <c r="O31" s="214"/>
      <c r="P31" s="214"/>
      <c r="Q31" s="214"/>
    </row>
    <row r="32" spans="1:17" ht="30" customHeight="1">
      <c r="A32" s="215" t="s">
        <v>33</v>
      </c>
      <c r="B32" s="215"/>
      <c r="C32" s="215"/>
      <c r="D32" s="215"/>
      <c r="E32" s="215"/>
      <c r="F32" s="215"/>
      <c r="G32" s="215"/>
      <c r="H32" s="215"/>
      <c r="I32" s="215"/>
      <c r="J32" s="215"/>
      <c r="K32" s="215"/>
      <c r="L32" s="215"/>
      <c r="M32" s="215"/>
      <c r="N32" s="215"/>
      <c r="O32" s="215"/>
      <c r="P32" s="215"/>
      <c r="Q32" s="215"/>
    </row>
    <row r="33" spans="1:17" ht="19.5" customHeight="1">
      <c r="A33" s="221">
        <v>5</v>
      </c>
      <c r="B33" s="221"/>
      <c r="C33" s="221"/>
      <c r="D33" s="221"/>
      <c r="E33" s="222" t="s">
        <v>34</v>
      </c>
      <c r="F33" s="222"/>
      <c r="G33" s="222"/>
      <c r="H33" s="222"/>
      <c r="I33" s="222"/>
      <c r="J33" s="222"/>
      <c r="K33" s="222"/>
      <c r="L33" s="222"/>
      <c r="M33" s="222"/>
      <c r="N33" s="222"/>
      <c r="O33" s="222"/>
      <c r="P33" s="222"/>
      <c r="Q33" s="222"/>
    </row>
    <row r="34" spans="1:17" ht="201.75" customHeight="1">
      <c r="A34" s="221"/>
      <c r="B34" s="221"/>
      <c r="C34" s="221"/>
      <c r="D34" s="221"/>
      <c r="E34" s="217" t="s">
        <v>35</v>
      </c>
      <c r="F34" s="217"/>
      <c r="G34" s="217"/>
      <c r="H34" s="217"/>
      <c r="I34" s="217"/>
      <c r="J34" s="217"/>
      <c r="K34" s="217"/>
      <c r="L34" s="217"/>
      <c r="M34" s="217"/>
      <c r="N34" s="217"/>
      <c r="O34" s="217"/>
      <c r="P34" s="217"/>
      <c r="Q34" s="217"/>
    </row>
    <row r="35" spans="1:17" ht="18.75" customHeight="1">
      <c r="A35" s="221"/>
      <c r="B35" s="221"/>
      <c r="C35" s="221"/>
      <c r="D35" s="221"/>
      <c r="E35" s="222" t="s">
        <v>36</v>
      </c>
      <c r="F35" s="222"/>
      <c r="G35" s="222"/>
      <c r="H35" s="222"/>
      <c r="I35" s="222"/>
      <c r="J35" s="222"/>
      <c r="K35" s="222"/>
      <c r="L35" s="222"/>
      <c r="M35" s="222"/>
      <c r="N35" s="222"/>
      <c r="O35" s="222"/>
      <c r="P35" s="222"/>
      <c r="Q35" s="222"/>
    </row>
    <row r="36" spans="1:17" ht="186.75" customHeight="1">
      <c r="A36" s="221"/>
      <c r="B36" s="221"/>
      <c r="C36" s="221"/>
      <c r="D36" s="221"/>
      <c r="E36" s="217" t="s">
        <v>37</v>
      </c>
      <c r="F36" s="218"/>
      <c r="G36" s="218"/>
      <c r="H36" s="218"/>
      <c r="I36" s="218"/>
      <c r="J36" s="218"/>
      <c r="K36" s="218"/>
      <c r="L36" s="218"/>
      <c r="M36" s="218"/>
      <c r="N36" s="218"/>
      <c r="O36" s="218"/>
      <c r="P36" s="218"/>
      <c r="Q36" s="218"/>
    </row>
    <row r="37" spans="1:17" ht="115.5" customHeight="1">
      <c r="A37" s="221"/>
      <c r="B37" s="221"/>
      <c r="C37" s="221"/>
      <c r="D37" s="221"/>
      <c r="E37" s="219" t="s">
        <v>38</v>
      </c>
      <c r="F37" s="219"/>
      <c r="G37" s="219"/>
      <c r="H37" s="219"/>
      <c r="I37" s="219"/>
      <c r="J37" s="219"/>
      <c r="K37" s="219"/>
      <c r="L37" s="219"/>
      <c r="M37" s="219"/>
      <c r="N37" s="219"/>
      <c r="O37" s="219"/>
      <c r="P37" s="219"/>
      <c r="Q37" s="219"/>
    </row>
    <row r="38" spans="1:17" ht="66.75" customHeight="1">
      <c r="A38" s="221"/>
      <c r="B38" s="221"/>
      <c r="C38" s="221"/>
      <c r="D38" s="221"/>
      <c r="E38" s="217" t="s">
        <v>39</v>
      </c>
      <c r="F38" s="218"/>
      <c r="G38" s="218"/>
      <c r="H38" s="218"/>
      <c r="I38" s="218"/>
      <c r="J38" s="218"/>
      <c r="K38" s="218"/>
      <c r="L38" s="218"/>
      <c r="M38" s="218"/>
      <c r="N38" s="218"/>
      <c r="O38" s="218"/>
      <c r="P38" s="218"/>
      <c r="Q38" s="218"/>
    </row>
  </sheetData>
  <mergeCells count="42">
    <mergeCell ref="E36:Q36"/>
    <mergeCell ref="E37:Q37"/>
    <mergeCell ref="E38:Q38"/>
    <mergeCell ref="A16:D21"/>
    <mergeCell ref="A23:D26"/>
    <mergeCell ref="A33:D38"/>
    <mergeCell ref="A30:D31"/>
    <mergeCell ref="E31:Q31"/>
    <mergeCell ref="A32:Q32"/>
    <mergeCell ref="E33:Q33"/>
    <mergeCell ref="E34:Q34"/>
    <mergeCell ref="E35:Q35"/>
    <mergeCell ref="A27:Q27"/>
    <mergeCell ref="A28:D28"/>
    <mergeCell ref="E28:Q28"/>
    <mergeCell ref="A29:Q29"/>
    <mergeCell ref="E30:Q30"/>
    <mergeCell ref="A22:Q22"/>
    <mergeCell ref="E23:Q23"/>
    <mergeCell ref="E24:Q24"/>
    <mergeCell ref="E25:Q25"/>
    <mergeCell ref="E26:Q26"/>
    <mergeCell ref="E17:Q17"/>
    <mergeCell ref="E18:Q18"/>
    <mergeCell ref="E19:Q19"/>
    <mergeCell ref="E20:Q20"/>
    <mergeCell ref="E21:Q21"/>
    <mergeCell ref="A13:Q13"/>
    <mergeCell ref="A14:D14"/>
    <mergeCell ref="E14:Q14"/>
    <mergeCell ref="A15:Q15"/>
    <mergeCell ref="E16:Q16"/>
    <mergeCell ref="B7:Q7"/>
    <mergeCell ref="B8:Q8"/>
    <mergeCell ref="B9:Q9"/>
    <mergeCell ref="B10:Q10"/>
    <mergeCell ref="B11:Q11"/>
    <mergeCell ref="A1:Q1"/>
    <mergeCell ref="A2:Q2"/>
    <mergeCell ref="E3:N3"/>
    <mergeCell ref="B5:Q5"/>
    <mergeCell ref="B6:Q6"/>
  </mergeCells>
  <pageMargins left="0.70866141732283505" right="0.70866141732283505" top="0.74803149606299202" bottom="0.74803149606299202" header="0.31496062992126" footer="0.31496062992126"/>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opLeftCell="A10" workbookViewId="0">
      <selection activeCell="A19" sqref="A19:N19"/>
    </sheetView>
  </sheetViews>
  <sheetFormatPr defaultColWidth="9.109375" defaultRowHeight="14.4"/>
  <cols>
    <col min="1" max="1" width="18.6640625" style="1" customWidth="1"/>
    <col min="2" max="13" width="9.109375" style="1"/>
    <col min="14" max="14" width="18.44140625" style="1" customWidth="1"/>
    <col min="15" max="16384" width="9.109375" style="1"/>
  </cols>
  <sheetData>
    <row r="1" spans="1:14">
      <c r="A1" s="2"/>
      <c r="F1" s="3"/>
      <c r="G1" s="3"/>
      <c r="H1" s="3"/>
      <c r="I1" s="3"/>
      <c r="J1" s="3"/>
      <c r="K1" s="3"/>
      <c r="L1" s="3"/>
      <c r="M1" s="3"/>
      <c r="N1" s="3" t="s">
        <v>40</v>
      </c>
    </row>
    <row r="2" spans="1:14" ht="15">
      <c r="A2" s="223" t="s">
        <v>41</v>
      </c>
      <c r="B2" s="224"/>
      <c r="C2" s="224"/>
      <c r="D2" s="224"/>
      <c r="E2" s="224"/>
      <c r="F2" s="224"/>
      <c r="G2" s="224"/>
      <c r="H2" s="224"/>
      <c r="I2" s="224"/>
      <c r="J2" s="224"/>
      <c r="K2" s="224"/>
      <c r="L2" s="224"/>
      <c r="M2" s="224"/>
      <c r="N2" s="225"/>
    </row>
    <row r="3" spans="1:14">
      <c r="A3" s="226" t="s">
        <v>42</v>
      </c>
      <c r="B3" s="227"/>
      <c r="C3" s="227"/>
      <c r="D3" s="227"/>
      <c r="E3" s="227"/>
      <c r="F3" s="227"/>
      <c r="G3" s="227"/>
      <c r="H3" s="227"/>
      <c r="I3" s="227"/>
      <c r="J3" s="227"/>
      <c r="K3" s="227"/>
      <c r="L3" s="227"/>
      <c r="M3" s="227"/>
      <c r="N3" s="228"/>
    </row>
    <row r="4" spans="1:14" ht="46.5" customHeight="1">
      <c r="A4" s="4" t="s">
        <v>43</v>
      </c>
      <c r="B4" s="229" t="s">
        <v>44</v>
      </c>
      <c r="C4" s="229"/>
      <c r="D4" s="229"/>
      <c r="E4" s="229"/>
      <c r="F4" s="229"/>
      <c r="G4" s="229"/>
      <c r="H4" s="229"/>
      <c r="I4" s="229"/>
      <c r="J4" s="229"/>
      <c r="K4" s="229"/>
      <c r="L4" s="229"/>
      <c r="M4" s="229"/>
      <c r="N4" s="230"/>
    </row>
    <row r="5" spans="1:14" ht="45.75" customHeight="1">
      <c r="A5" s="231" t="s">
        <v>45</v>
      </c>
      <c r="B5" s="232"/>
      <c r="C5" s="232"/>
      <c r="D5" s="232"/>
      <c r="E5" s="232"/>
      <c r="F5" s="232"/>
      <c r="G5" s="232"/>
      <c r="H5" s="232"/>
      <c r="I5" s="232"/>
      <c r="J5" s="232"/>
      <c r="K5" s="232"/>
      <c r="L5" s="232"/>
      <c r="M5" s="232"/>
      <c r="N5" s="233"/>
    </row>
    <row r="6" spans="1:14" ht="29.25" customHeight="1">
      <c r="A6" s="231" t="s">
        <v>46</v>
      </c>
      <c r="B6" s="232"/>
      <c r="C6" s="232"/>
      <c r="D6" s="232"/>
      <c r="E6" s="232"/>
      <c r="F6" s="232"/>
      <c r="G6" s="232"/>
      <c r="H6" s="232"/>
      <c r="I6" s="232"/>
      <c r="J6" s="232"/>
      <c r="K6" s="232"/>
      <c r="L6" s="232"/>
      <c r="M6" s="232"/>
      <c r="N6" s="233"/>
    </row>
    <row r="7" spans="1:14" ht="17.25" customHeight="1">
      <c r="A7" s="5" t="s">
        <v>47</v>
      </c>
      <c r="B7" s="6"/>
      <c r="C7" s="6"/>
      <c r="D7" s="6"/>
      <c r="E7" s="6"/>
      <c r="F7" s="6"/>
      <c r="G7" s="6"/>
      <c r="H7" s="6"/>
      <c r="I7" s="6"/>
      <c r="J7" s="6"/>
      <c r="K7" s="6"/>
      <c r="L7" s="6"/>
      <c r="M7" s="6"/>
      <c r="N7" s="8"/>
    </row>
    <row r="8" spans="1:14" ht="51" customHeight="1">
      <c r="A8" s="231" t="s">
        <v>48</v>
      </c>
      <c r="B8" s="232"/>
      <c r="C8" s="232"/>
      <c r="D8" s="232"/>
      <c r="E8" s="232"/>
      <c r="F8" s="232"/>
      <c r="G8" s="232"/>
      <c r="H8" s="232"/>
      <c r="I8" s="232"/>
      <c r="J8" s="232"/>
      <c r="K8" s="232"/>
      <c r="L8" s="232"/>
      <c r="M8" s="232"/>
      <c r="N8" s="233"/>
    </row>
    <row r="9" spans="1:14" ht="36" customHeight="1">
      <c r="A9" s="231" t="s">
        <v>49</v>
      </c>
      <c r="B9" s="232"/>
      <c r="C9" s="232"/>
      <c r="D9" s="232"/>
      <c r="E9" s="232"/>
      <c r="F9" s="232"/>
      <c r="G9" s="232"/>
      <c r="H9" s="232"/>
      <c r="I9" s="232"/>
      <c r="J9" s="232"/>
      <c r="K9" s="232"/>
      <c r="L9" s="232"/>
      <c r="M9" s="232"/>
      <c r="N9" s="233"/>
    </row>
    <row r="10" spans="1:14" ht="30" customHeight="1">
      <c r="A10" s="231" t="s">
        <v>50</v>
      </c>
      <c r="B10" s="232"/>
      <c r="C10" s="232"/>
      <c r="D10" s="232"/>
      <c r="E10" s="232"/>
      <c r="F10" s="232"/>
      <c r="G10" s="232"/>
      <c r="H10" s="232"/>
      <c r="I10" s="232"/>
      <c r="J10" s="232"/>
      <c r="K10" s="232"/>
      <c r="L10" s="232"/>
      <c r="M10" s="232"/>
      <c r="N10" s="233"/>
    </row>
    <row r="11" spans="1:14" ht="18.75" customHeight="1">
      <c r="A11" s="231" t="s">
        <v>51</v>
      </c>
      <c r="B11" s="232"/>
      <c r="C11" s="232"/>
      <c r="D11" s="232"/>
      <c r="E11" s="232"/>
      <c r="F11" s="232"/>
      <c r="G11" s="232"/>
      <c r="H11" s="232"/>
      <c r="I11" s="232"/>
      <c r="J11" s="232"/>
      <c r="K11" s="232"/>
      <c r="L11" s="232"/>
      <c r="M11" s="232"/>
      <c r="N11" s="233"/>
    </row>
    <row r="12" spans="1:14">
      <c r="A12" s="226" t="s">
        <v>52</v>
      </c>
      <c r="B12" s="227"/>
      <c r="C12" s="227"/>
      <c r="D12" s="227"/>
      <c r="E12" s="227"/>
      <c r="F12" s="227"/>
      <c r="G12" s="227"/>
      <c r="H12" s="227"/>
      <c r="I12" s="227"/>
      <c r="J12" s="227"/>
      <c r="K12" s="227"/>
      <c r="L12" s="227"/>
      <c r="M12" s="227"/>
      <c r="N12" s="228"/>
    </row>
    <row r="13" spans="1:14">
      <c r="A13" s="7" t="s">
        <v>53</v>
      </c>
      <c r="N13" s="9"/>
    </row>
    <row r="14" spans="1:14" ht="117" customHeight="1">
      <c r="A14" s="234" t="s">
        <v>54</v>
      </c>
      <c r="B14" s="235"/>
      <c r="C14" s="235"/>
      <c r="D14" s="235"/>
      <c r="E14" s="235"/>
      <c r="F14" s="235"/>
      <c r="G14" s="235"/>
      <c r="H14" s="235"/>
      <c r="I14" s="235"/>
      <c r="J14" s="235"/>
      <c r="K14" s="235"/>
      <c r="L14" s="235"/>
      <c r="M14" s="235"/>
      <c r="N14" s="236"/>
    </row>
    <row r="15" spans="1:14" ht="28.5" customHeight="1">
      <c r="A15" s="237" t="s">
        <v>55</v>
      </c>
      <c r="B15" s="238"/>
      <c r="C15" s="238"/>
      <c r="D15" s="238"/>
      <c r="E15" s="238"/>
      <c r="F15" s="238"/>
      <c r="G15" s="238"/>
      <c r="H15" s="238"/>
      <c r="I15" s="238"/>
      <c r="J15" s="238"/>
      <c r="K15" s="238"/>
      <c r="L15" s="238"/>
      <c r="M15" s="238"/>
      <c r="N15" s="239"/>
    </row>
    <row r="16" spans="1:14" ht="120" customHeight="1">
      <c r="A16" s="240" t="s">
        <v>56</v>
      </c>
      <c r="B16" s="241"/>
      <c r="C16" s="241"/>
      <c r="D16" s="241"/>
      <c r="E16" s="241"/>
      <c r="F16" s="241"/>
      <c r="G16" s="241"/>
      <c r="H16" s="241"/>
      <c r="I16" s="241"/>
      <c r="J16" s="241"/>
      <c r="K16" s="241"/>
      <c r="L16" s="241"/>
      <c r="M16" s="241"/>
      <c r="N16" s="242"/>
    </row>
    <row r="17" spans="1:14" ht="13.5" customHeight="1">
      <c r="A17" s="231" t="s">
        <v>57</v>
      </c>
      <c r="B17" s="232"/>
      <c r="C17" s="232"/>
      <c r="D17" s="232"/>
      <c r="E17" s="232"/>
      <c r="F17" s="232"/>
      <c r="G17" s="232"/>
      <c r="H17" s="232"/>
      <c r="I17" s="232"/>
      <c r="J17" s="232"/>
      <c r="K17" s="232"/>
      <c r="L17" s="232"/>
      <c r="M17" s="232"/>
      <c r="N17" s="233"/>
    </row>
    <row r="18" spans="1:14" ht="15" customHeight="1">
      <c r="A18" s="231" t="s">
        <v>58</v>
      </c>
      <c r="B18" s="232"/>
      <c r="C18" s="232"/>
      <c r="D18" s="232"/>
      <c r="E18" s="232"/>
      <c r="F18" s="232"/>
      <c r="G18" s="232"/>
      <c r="H18" s="232"/>
      <c r="I18" s="232"/>
      <c r="J18" s="232"/>
      <c r="K18" s="232"/>
      <c r="L18" s="232"/>
      <c r="M18" s="232"/>
      <c r="N18" s="233"/>
    </row>
    <row r="19" spans="1:14" ht="49.5" customHeight="1">
      <c r="A19" s="231" t="s">
        <v>59</v>
      </c>
      <c r="B19" s="232"/>
      <c r="C19" s="232"/>
      <c r="D19" s="232"/>
      <c r="E19" s="232"/>
      <c r="F19" s="232"/>
      <c r="G19" s="232"/>
      <c r="H19" s="232"/>
      <c r="I19" s="232"/>
      <c r="J19" s="232"/>
      <c r="K19" s="232"/>
      <c r="L19" s="232"/>
      <c r="M19" s="232"/>
      <c r="N19" s="233"/>
    </row>
    <row r="20" spans="1:14">
      <c r="A20" s="226" t="s">
        <v>60</v>
      </c>
      <c r="B20" s="227"/>
      <c r="C20" s="227"/>
      <c r="D20" s="227"/>
      <c r="E20" s="227"/>
      <c r="F20" s="227"/>
      <c r="G20" s="227"/>
      <c r="H20" s="227"/>
      <c r="I20" s="227"/>
      <c r="J20" s="227"/>
      <c r="K20" s="227"/>
      <c r="L20" s="227"/>
      <c r="M20" s="227"/>
      <c r="N20" s="228"/>
    </row>
    <row r="21" spans="1:14" ht="77.25" customHeight="1">
      <c r="A21" s="243" t="s">
        <v>61</v>
      </c>
      <c r="B21" s="244"/>
      <c r="C21" s="244"/>
      <c r="D21" s="244"/>
      <c r="E21" s="244"/>
      <c r="F21" s="244"/>
      <c r="G21" s="244"/>
      <c r="H21" s="244"/>
      <c r="I21" s="244"/>
      <c r="J21" s="244"/>
      <c r="K21" s="244"/>
      <c r="L21" s="244"/>
      <c r="M21" s="244"/>
      <c r="N21" s="245"/>
    </row>
    <row r="22" spans="1:14">
      <c r="A22" s="226" t="s">
        <v>62</v>
      </c>
      <c r="B22" s="227"/>
      <c r="C22" s="227"/>
      <c r="D22" s="227"/>
      <c r="E22" s="227"/>
      <c r="F22" s="227"/>
      <c r="G22" s="227"/>
      <c r="H22" s="227"/>
      <c r="I22" s="227"/>
      <c r="J22" s="227"/>
      <c r="K22" s="227"/>
      <c r="L22" s="227"/>
      <c r="M22" s="227"/>
      <c r="N22" s="228"/>
    </row>
    <row r="23" spans="1:14" ht="51.75" customHeight="1">
      <c r="A23" s="243" t="s">
        <v>63</v>
      </c>
      <c r="B23" s="244"/>
      <c r="C23" s="244"/>
      <c r="D23" s="244"/>
      <c r="E23" s="244"/>
      <c r="F23" s="244"/>
      <c r="G23" s="244"/>
      <c r="H23" s="244"/>
      <c r="I23" s="244"/>
      <c r="J23" s="244"/>
      <c r="K23" s="244"/>
      <c r="L23" s="244"/>
      <c r="M23" s="244"/>
      <c r="N23" s="245"/>
    </row>
    <row r="24" spans="1:14">
      <c r="A24" s="226" t="s">
        <v>64</v>
      </c>
      <c r="B24" s="227"/>
      <c r="C24" s="227"/>
      <c r="D24" s="227"/>
      <c r="E24" s="227"/>
      <c r="F24" s="227"/>
      <c r="G24" s="227"/>
      <c r="H24" s="227"/>
      <c r="I24" s="227"/>
      <c r="J24" s="227"/>
      <c r="K24" s="227"/>
      <c r="L24" s="227"/>
      <c r="M24" s="227"/>
      <c r="N24" s="228"/>
    </row>
    <row r="25" spans="1:14" ht="14.25" customHeight="1">
      <c r="A25" s="243" t="s">
        <v>65</v>
      </c>
      <c r="B25" s="244"/>
      <c r="C25" s="244"/>
      <c r="D25" s="244"/>
      <c r="E25" s="244"/>
      <c r="F25" s="244"/>
      <c r="G25" s="244"/>
      <c r="H25" s="244"/>
      <c r="I25" s="244"/>
      <c r="J25" s="244"/>
      <c r="K25" s="244"/>
      <c r="L25" s="244"/>
      <c r="M25" s="244"/>
      <c r="N25" s="245"/>
    </row>
    <row r="26" spans="1:14">
      <c r="A26" s="226" t="s">
        <v>66</v>
      </c>
      <c r="B26" s="227"/>
      <c r="C26" s="227"/>
      <c r="D26" s="227"/>
      <c r="E26" s="227"/>
      <c r="F26" s="227"/>
      <c r="G26" s="227"/>
      <c r="H26" s="227"/>
      <c r="I26" s="227"/>
      <c r="J26" s="227"/>
      <c r="K26" s="227"/>
      <c r="L26" s="227"/>
      <c r="M26" s="227"/>
      <c r="N26" s="228"/>
    </row>
    <row r="27" spans="1:14" ht="63" customHeight="1">
      <c r="A27" s="243" t="s">
        <v>67</v>
      </c>
      <c r="B27" s="244"/>
      <c r="C27" s="244"/>
      <c r="D27" s="244"/>
      <c r="E27" s="244"/>
      <c r="F27" s="244"/>
      <c r="G27" s="244"/>
      <c r="H27" s="244"/>
      <c r="I27" s="244"/>
      <c r="J27" s="244"/>
      <c r="K27" s="244"/>
      <c r="L27" s="244"/>
      <c r="M27" s="244"/>
      <c r="N27" s="245"/>
    </row>
    <row r="28" spans="1:14">
      <c r="A28" s="226" t="s">
        <v>68</v>
      </c>
      <c r="B28" s="227"/>
      <c r="C28" s="227"/>
      <c r="D28" s="227"/>
      <c r="E28" s="227"/>
      <c r="F28" s="227"/>
      <c r="G28" s="227"/>
      <c r="H28" s="227"/>
      <c r="I28" s="227"/>
      <c r="J28" s="227"/>
      <c r="K28" s="227"/>
      <c r="L28" s="227"/>
      <c r="M28" s="227"/>
      <c r="N28" s="228"/>
    </row>
    <row r="29" spans="1:14" ht="17.25" customHeight="1">
      <c r="A29" s="243" t="s">
        <v>69</v>
      </c>
      <c r="B29" s="244"/>
      <c r="C29" s="244"/>
      <c r="D29" s="244"/>
      <c r="E29" s="244"/>
      <c r="F29" s="244"/>
      <c r="G29" s="244"/>
      <c r="H29" s="244"/>
      <c r="I29" s="244"/>
      <c r="J29" s="244"/>
      <c r="K29" s="244"/>
      <c r="L29" s="244"/>
      <c r="M29" s="244"/>
      <c r="N29" s="245"/>
    </row>
    <row r="30" spans="1:14" ht="36" customHeight="1">
      <c r="A30" s="243" t="s">
        <v>70</v>
      </c>
      <c r="B30" s="244"/>
      <c r="C30" s="244"/>
      <c r="D30" s="244"/>
      <c r="E30" s="244"/>
      <c r="F30" s="244"/>
      <c r="G30" s="244"/>
      <c r="H30" s="244"/>
      <c r="I30" s="244"/>
      <c r="J30" s="244"/>
      <c r="K30" s="244"/>
      <c r="L30" s="244"/>
      <c r="M30" s="244"/>
      <c r="N30" s="245"/>
    </row>
    <row r="31" spans="1:14">
      <c r="A31" s="226" t="s">
        <v>71</v>
      </c>
      <c r="B31" s="227"/>
      <c r="C31" s="227"/>
      <c r="D31" s="227"/>
      <c r="E31" s="227"/>
      <c r="F31" s="227"/>
      <c r="G31" s="227"/>
      <c r="H31" s="227"/>
      <c r="I31" s="227"/>
      <c r="J31" s="227"/>
      <c r="K31" s="227"/>
      <c r="L31" s="227"/>
      <c r="M31" s="227"/>
      <c r="N31" s="228"/>
    </row>
    <row r="32" spans="1:14">
      <c r="A32" s="226" t="s">
        <v>72</v>
      </c>
      <c r="B32" s="227"/>
      <c r="C32" s="227"/>
      <c r="D32" s="227"/>
      <c r="E32" s="227"/>
      <c r="F32" s="227"/>
      <c r="G32" s="227"/>
      <c r="H32" s="227"/>
      <c r="I32" s="227"/>
      <c r="J32" s="227"/>
      <c r="K32" s="227"/>
      <c r="L32" s="227"/>
      <c r="M32" s="227"/>
      <c r="N32" s="228"/>
    </row>
    <row r="33" spans="1:14" ht="34.5" customHeight="1">
      <c r="A33" s="243" t="s">
        <v>73</v>
      </c>
      <c r="B33" s="244"/>
      <c r="C33" s="244"/>
      <c r="D33" s="244"/>
      <c r="E33" s="244"/>
      <c r="F33" s="244"/>
      <c r="G33" s="244"/>
      <c r="H33" s="244"/>
      <c r="I33" s="244"/>
      <c r="J33" s="244"/>
      <c r="K33" s="244"/>
      <c r="L33" s="244"/>
      <c r="M33" s="244"/>
      <c r="N33" s="245"/>
    </row>
  </sheetData>
  <mergeCells count="30">
    <mergeCell ref="A29:N29"/>
    <mergeCell ref="A30:N30"/>
    <mergeCell ref="A31:N31"/>
    <mergeCell ref="A32:N32"/>
    <mergeCell ref="A33:N33"/>
    <mergeCell ref="A24:N24"/>
    <mergeCell ref="A25:N25"/>
    <mergeCell ref="A26:N26"/>
    <mergeCell ref="A27:N27"/>
    <mergeCell ref="A28:N28"/>
    <mergeCell ref="A19:N19"/>
    <mergeCell ref="A20:N20"/>
    <mergeCell ref="A21:N21"/>
    <mergeCell ref="A22:N22"/>
    <mergeCell ref="A23:N23"/>
    <mergeCell ref="A14:N14"/>
    <mergeCell ref="A15:N15"/>
    <mergeCell ref="A16:N16"/>
    <mergeCell ref="A17:N17"/>
    <mergeCell ref="A18:N18"/>
    <mergeCell ref="A8:N8"/>
    <mergeCell ref="A9:N9"/>
    <mergeCell ref="A10:N10"/>
    <mergeCell ref="A11:N11"/>
    <mergeCell ref="A12:N12"/>
    <mergeCell ref="A2:N2"/>
    <mergeCell ref="A3:N3"/>
    <mergeCell ref="B4:N4"/>
    <mergeCell ref="A5:N5"/>
    <mergeCell ref="A6:N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25"/>
  <sheetViews>
    <sheetView tabSelected="1" topLeftCell="A106" workbookViewId="0">
      <selection activeCell="B2" sqref="B2:C2"/>
    </sheetView>
  </sheetViews>
  <sheetFormatPr defaultColWidth="9.109375" defaultRowHeight="13.8"/>
  <cols>
    <col min="1" max="1" width="6.33203125" style="43" customWidth="1"/>
    <col min="2" max="2" width="45.5546875" style="26" customWidth="1"/>
    <col min="3" max="3" width="9.33203125" style="26" customWidth="1"/>
    <col min="4" max="6" width="9.88671875" style="26" customWidth="1"/>
    <col min="7" max="7" width="51.6640625" style="26" customWidth="1"/>
    <col min="8" max="8" width="9.109375" style="26" customWidth="1"/>
    <col min="9" max="9" width="9.5546875" style="26" customWidth="1"/>
    <col min="10" max="10" width="11" style="33" customWidth="1"/>
    <col min="11" max="11" width="14.33203125" style="26" customWidth="1"/>
    <col min="12" max="12" width="10.88671875" style="26" bestFit="1" customWidth="1"/>
    <col min="13" max="13" width="11.44140625" style="26" bestFit="1" customWidth="1"/>
    <col min="14" max="16384" width="9.109375" style="26"/>
  </cols>
  <sheetData>
    <row r="1" spans="1:11" ht="43.95" customHeight="1">
      <c r="A1" s="165"/>
      <c r="B1" s="246"/>
      <c r="C1" s="246"/>
      <c r="D1" s="166"/>
      <c r="E1" s="166"/>
      <c r="F1" s="166"/>
      <c r="G1" s="247"/>
      <c r="H1" s="247"/>
      <c r="I1" s="247"/>
      <c r="J1" s="247"/>
      <c r="K1" s="247"/>
    </row>
    <row r="2" spans="1:11" ht="15.6">
      <c r="A2" s="165"/>
      <c r="B2" s="246"/>
      <c r="C2" s="246"/>
      <c r="D2" s="166"/>
      <c r="E2" s="166"/>
      <c r="F2" s="166"/>
      <c r="G2" s="165"/>
      <c r="H2" s="165"/>
      <c r="I2" s="166"/>
      <c r="J2" s="166"/>
      <c r="K2" s="166"/>
    </row>
    <row r="3" spans="1:11" ht="31.5" customHeight="1">
      <c r="A3" s="165"/>
      <c r="B3" s="167"/>
      <c r="C3" s="167"/>
      <c r="D3" s="166"/>
      <c r="E3" s="166"/>
      <c r="F3" s="166"/>
      <c r="G3" s="165"/>
      <c r="H3" s="165"/>
      <c r="I3" s="166"/>
      <c r="J3" s="166"/>
      <c r="K3" s="166"/>
    </row>
    <row r="4" spans="1:11" ht="15.6">
      <c r="A4" s="248" t="s">
        <v>251</v>
      </c>
      <c r="B4" s="248"/>
      <c r="C4" s="248"/>
      <c r="D4" s="248"/>
      <c r="E4" s="248"/>
      <c r="F4" s="248"/>
      <c r="G4" s="248"/>
      <c r="H4" s="248"/>
      <c r="I4" s="248"/>
      <c r="J4" s="248"/>
      <c r="K4" s="248"/>
    </row>
    <row r="5" spans="1:11" ht="15.6">
      <c r="A5" s="249"/>
      <c r="B5" s="249"/>
      <c r="C5" s="249"/>
      <c r="D5" s="249"/>
      <c r="E5" s="249"/>
      <c r="F5" s="249"/>
      <c r="G5" s="249"/>
      <c r="H5" s="249"/>
      <c r="I5" s="249"/>
      <c r="J5" s="249"/>
      <c r="K5" s="249"/>
    </row>
    <row r="6" spans="1:11" ht="46.2" customHeight="1">
      <c r="A6" s="249" t="s">
        <v>204</v>
      </c>
      <c r="B6" s="249"/>
      <c r="C6" s="249"/>
      <c r="D6" s="249"/>
      <c r="E6" s="249"/>
      <c r="F6" s="249"/>
      <c r="G6" s="249"/>
      <c r="H6" s="249"/>
      <c r="I6" s="249"/>
      <c r="J6" s="249"/>
      <c r="K6" s="249"/>
    </row>
    <row r="7" spans="1:11">
      <c r="A7" s="250"/>
      <c r="B7" s="250"/>
      <c r="C7" s="250"/>
      <c r="D7" s="250"/>
      <c r="E7" s="250"/>
      <c r="F7" s="250"/>
      <c r="G7" s="250"/>
      <c r="H7" s="250"/>
      <c r="I7" s="250"/>
      <c r="J7" s="250"/>
      <c r="K7" s="250"/>
    </row>
    <row r="8" spans="1:11">
      <c r="A8" s="250"/>
      <c r="B8" s="250"/>
      <c r="C8" s="250"/>
      <c r="D8" s="250"/>
      <c r="E8" s="250"/>
      <c r="F8" s="250"/>
      <c r="G8" s="250"/>
      <c r="H8" s="250"/>
      <c r="I8" s="250"/>
      <c r="J8" s="250"/>
      <c r="K8" s="250"/>
    </row>
    <row r="9" spans="1:11">
      <c r="A9" s="250"/>
      <c r="B9" s="250"/>
      <c r="C9" s="250"/>
      <c r="D9" s="250"/>
      <c r="E9" s="250"/>
      <c r="F9" s="250"/>
      <c r="G9" s="250"/>
      <c r="H9" s="250"/>
      <c r="I9" s="250"/>
      <c r="J9" s="250"/>
      <c r="K9" s="250"/>
    </row>
    <row r="10" spans="1:11" s="77" customFormat="1" ht="82.8">
      <c r="A10" s="73" t="s">
        <v>74</v>
      </c>
      <c r="B10" s="74" t="s">
        <v>75</v>
      </c>
      <c r="C10" s="75" t="s">
        <v>76</v>
      </c>
      <c r="D10" s="76" t="s">
        <v>77</v>
      </c>
      <c r="E10" s="76" t="s">
        <v>78</v>
      </c>
      <c r="F10" s="76" t="s">
        <v>79</v>
      </c>
      <c r="G10" s="75" t="s">
        <v>80</v>
      </c>
      <c r="H10" s="75" t="s">
        <v>81</v>
      </c>
      <c r="I10" s="76" t="s">
        <v>82</v>
      </c>
      <c r="J10" s="76" t="s">
        <v>83</v>
      </c>
      <c r="K10" s="76" t="s">
        <v>84</v>
      </c>
    </row>
    <row r="11" spans="1:11" ht="15.6">
      <c r="A11" s="40"/>
      <c r="B11" s="38" t="s">
        <v>85</v>
      </c>
      <c r="C11" s="22"/>
      <c r="D11" s="23"/>
      <c r="E11" s="23"/>
      <c r="F11" s="23"/>
      <c r="G11" s="22"/>
      <c r="H11" s="22"/>
      <c r="I11" s="24"/>
      <c r="J11" s="23"/>
      <c r="K11" s="24"/>
    </row>
    <row r="12" spans="1:11" s="85" customFormat="1" ht="14.4">
      <c r="A12" s="132">
        <v>1</v>
      </c>
      <c r="B12" s="83" t="s">
        <v>149</v>
      </c>
      <c r="C12" s="84" t="s">
        <v>114</v>
      </c>
      <c r="D12" s="82">
        <v>1</v>
      </c>
      <c r="E12" s="140">
        <v>55.25</v>
      </c>
      <c r="F12" s="140">
        <f>D12*E12</f>
        <v>55.25</v>
      </c>
      <c r="G12" s="87"/>
      <c r="H12" s="88"/>
      <c r="I12" s="88"/>
      <c r="J12" s="88"/>
      <c r="K12" s="80"/>
    </row>
    <row r="13" spans="1:11" s="85" customFormat="1" ht="14.4">
      <c r="A13" s="132">
        <v>2</v>
      </c>
      <c r="B13" s="83" t="s">
        <v>160</v>
      </c>
      <c r="C13" s="84" t="s">
        <v>152</v>
      </c>
      <c r="D13" s="82">
        <v>2.5</v>
      </c>
      <c r="E13" s="140">
        <v>40.799999999999997</v>
      </c>
      <c r="F13" s="140">
        <f t="shared" ref="F13:F74" si="0">D13*E13</f>
        <v>102</v>
      </c>
      <c r="G13" s="87"/>
      <c r="H13" s="88"/>
      <c r="I13" s="88"/>
      <c r="J13" s="88"/>
      <c r="K13" s="80"/>
    </row>
    <row r="14" spans="1:11" s="143" customFormat="1" ht="14.4">
      <c r="A14" s="132">
        <v>3</v>
      </c>
      <c r="B14" s="141" t="s">
        <v>167</v>
      </c>
      <c r="C14" s="142" t="s">
        <v>164</v>
      </c>
      <c r="D14" s="140">
        <v>1</v>
      </c>
      <c r="E14" s="140">
        <v>837.25</v>
      </c>
      <c r="F14" s="140">
        <f t="shared" si="0"/>
        <v>837.25</v>
      </c>
      <c r="G14" s="144"/>
      <c r="H14" s="145"/>
      <c r="I14" s="145"/>
      <c r="J14" s="145"/>
      <c r="K14" s="138"/>
    </row>
    <row r="15" spans="1:11" s="85" customFormat="1" ht="14.4">
      <c r="A15" s="132">
        <v>4</v>
      </c>
      <c r="B15" s="83" t="s">
        <v>161</v>
      </c>
      <c r="C15" s="84" t="s">
        <v>155</v>
      </c>
      <c r="D15" s="82">
        <v>23.14</v>
      </c>
      <c r="E15" s="140">
        <v>17</v>
      </c>
      <c r="F15" s="140">
        <f t="shared" si="0"/>
        <v>393.38</v>
      </c>
      <c r="G15" s="87"/>
      <c r="H15" s="88"/>
      <c r="I15" s="88"/>
      <c r="J15" s="88"/>
      <c r="K15" s="80"/>
    </row>
    <row r="16" spans="1:11" s="85" customFormat="1" ht="14.4">
      <c r="A16" s="132">
        <v>5</v>
      </c>
      <c r="B16" s="83" t="s">
        <v>169</v>
      </c>
      <c r="C16" s="84" t="s">
        <v>114</v>
      </c>
      <c r="D16" s="82">
        <v>3</v>
      </c>
      <c r="E16" s="140">
        <v>17</v>
      </c>
      <c r="F16" s="140">
        <f t="shared" si="0"/>
        <v>51</v>
      </c>
      <c r="G16" s="87"/>
      <c r="H16" s="88"/>
      <c r="I16" s="88"/>
      <c r="J16" s="88"/>
      <c r="K16" s="80"/>
    </row>
    <row r="17" spans="1:13" s="85" customFormat="1" ht="27.6">
      <c r="A17" s="132">
        <v>6</v>
      </c>
      <c r="B17" s="83" t="s">
        <v>168</v>
      </c>
      <c r="C17" s="84" t="s">
        <v>114</v>
      </c>
      <c r="D17" s="82">
        <v>3</v>
      </c>
      <c r="E17" s="140">
        <v>34</v>
      </c>
      <c r="F17" s="140">
        <f t="shared" si="0"/>
        <v>102</v>
      </c>
      <c r="G17" s="87"/>
      <c r="H17" s="88"/>
      <c r="I17" s="88"/>
      <c r="J17" s="88"/>
      <c r="K17" s="80"/>
    </row>
    <row r="18" spans="1:13" s="143" customFormat="1" ht="14.4">
      <c r="A18" s="132">
        <v>7</v>
      </c>
      <c r="B18" s="141" t="s">
        <v>222</v>
      </c>
      <c r="C18" s="142" t="s">
        <v>114</v>
      </c>
      <c r="D18" s="140">
        <v>1</v>
      </c>
      <c r="E18" s="140">
        <v>136</v>
      </c>
      <c r="F18" s="140">
        <f t="shared" si="0"/>
        <v>136</v>
      </c>
      <c r="G18" s="144"/>
      <c r="H18" s="145"/>
      <c r="I18" s="145"/>
      <c r="J18" s="145"/>
      <c r="K18" s="138"/>
    </row>
    <row r="19" spans="1:13" s="143" customFormat="1" ht="14.4">
      <c r="A19" s="132">
        <v>8</v>
      </c>
      <c r="B19" s="141" t="s">
        <v>171</v>
      </c>
      <c r="C19" s="142" t="s">
        <v>114</v>
      </c>
      <c r="D19" s="140">
        <v>2</v>
      </c>
      <c r="E19" s="140">
        <v>34.85</v>
      </c>
      <c r="F19" s="140">
        <f t="shared" si="0"/>
        <v>69.7</v>
      </c>
      <c r="G19" s="144"/>
      <c r="H19" s="145"/>
      <c r="I19" s="145"/>
      <c r="J19" s="145"/>
      <c r="K19" s="138"/>
    </row>
    <row r="20" spans="1:13" s="143" customFormat="1" ht="14.4">
      <c r="A20" s="132">
        <v>9</v>
      </c>
      <c r="B20" s="141" t="s">
        <v>170</v>
      </c>
      <c r="C20" s="142" t="s">
        <v>114</v>
      </c>
      <c r="D20" s="140">
        <v>1</v>
      </c>
      <c r="E20" s="140">
        <v>127.5</v>
      </c>
      <c r="F20" s="140">
        <f t="shared" si="0"/>
        <v>127.5</v>
      </c>
      <c r="G20" s="144"/>
      <c r="H20" s="145"/>
      <c r="I20" s="145"/>
      <c r="J20" s="145"/>
      <c r="K20" s="138"/>
    </row>
    <row r="21" spans="1:13" s="143" customFormat="1" ht="14.4">
      <c r="A21" s="132">
        <v>10</v>
      </c>
      <c r="B21" s="146" t="s">
        <v>154</v>
      </c>
      <c r="C21" s="147" t="s">
        <v>117</v>
      </c>
      <c r="D21" s="148">
        <v>12</v>
      </c>
      <c r="E21" s="140">
        <v>42.5</v>
      </c>
      <c r="F21" s="140">
        <f t="shared" si="0"/>
        <v>510</v>
      </c>
      <c r="G21" s="78" t="s">
        <v>172</v>
      </c>
      <c r="H21" s="79" t="s">
        <v>116</v>
      </c>
      <c r="I21" s="138">
        <f>D21*0.6</f>
        <v>7.1999999999999993</v>
      </c>
      <c r="J21" s="138">
        <v>21.53</v>
      </c>
      <c r="K21" s="138">
        <f t="shared" ref="K21" si="1">J21*I21</f>
        <v>155.01599999999999</v>
      </c>
    </row>
    <row r="22" spans="1:13" s="143" customFormat="1" ht="14.4">
      <c r="A22" s="132">
        <v>11</v>
      </c>
      <c r="B22" s="146" t="s">
        <v>173</v>
      </c>
      <c r="C22" s="147" t="s">
        <v>152</v>
      </c>
      <c r="D22" s="148">
        <v>12.6</v>
      </c>
      <c r="E22" s="140">
        <v>17</v>
      </c>
      <c r="F22" s="140">
        <f t="shared" si="0"/>
        <v>214.2</v>
      </c>
      <c r="G22" s="78"/>
      <c r="H22" s="79"/>
      <c r="I22" s="138"/>
      <c r="J22" s="138"/>
      <c r="K22" s="138"/>
    </row>
    <row r="23" spans="1:13" s="143" customFormat="1" ht="14.4">
      <c r="A23" s="132">
        <v>12</v>
      </c>
      <c r="B23" s="146" t="s">
        <v>174</v>
      </c>
      <c r="C23" s="147" t="s">
        <v>114</v>
      </c>
      <c r="D23" s="148">
        <v>2</v>
      </c>
      <c r="E23" s="140">
        <v>140.25</v>
      </c>
      <c r="F23" s="140">
        <f t="shared" si="0"/>
        <v>280.5</v>
      </c>
      <c r="G23" s="78"/>
      <c r="H23" s="79"/>
      <c r="I23" s="138"/>
      <c r="J23" s="138"/>
      <c r="K23" s="138"/>
    </row>
    <row r="24" spans="1:13" s="143" customFormat="1" ht="14.4">
      <c r="A24" s="132">
        <v>13</v>
      </c>
      <c r="B24" s="146" t="s">
        <v>203</v>
      </c>
      <c r="C24" s="147" t="s">
        <v>114</v>
      </c>
      <c r="D24" s="148">
        <v>2</v>
      </c>
      <c r="E24" s="140">
        <v>34.85</v>
      </c>
      <c r="F24" s="140">
        <f t="shared" si="0"/>
        <v>69.7</v>
      </c>
      <c r="G24" s="78"/>
      <c r="H24" s="79"/>
      <c r="I24" s="138"/>
      <c r="J24" s="138"/>
      <c r="K24" s="138"/>
    </row>
    <row r="25" spans="1:13" s="143" customFormat="1" ht="14.4">
      <c r="A25" s="132">
        <v>14</v>
      </c>
      <c r="B25" s="146" t="s">
        <v>224</v>
      </c>
      <c r="C25" s="147">
        <v>1</v>
      </c>
      <c r="D25" s="148">
        <v>1</v>
      </c>
      <c r="E25" s="140">
        <v>34.85</v>
      </c>
      <c r="F25" s="140">
        <f t="shared" si="0"/>
        <v>34.85</v>
      </c>
      <c r="G25" s="78"/>
      <c r="H25" s="79"/>
      <c r="I25" s="138"/>
      <c r="J25" s="138"/>
      <c r="K25" s="138"/>
    </row>
    <row r="26" spans="1:13" s="85" customFormat="1" ht="27.6">
      <c r="A26" s="132">
        <v>15</v>
      </c>
      <c r="B26" s="90" t="s">
        <v>108</v>
      </c>
      <c r="C26" s="91" t="s">
        <v>109</v>
      </c>
      <c r="D26" s="81">
        <v>2.5499999999999998</v>
      </c>
      <c r="E26" s="140">
        <v>210.79999999999998</v>
      </c>
      <c r="F26" s="140">
        <f t="shared" si="0"/>
        <v>537.54</v>
      </c>
      <c r="G26" s="87" t="s">
        <v>110</v>
      </c>
      <c r="H26" s="88" t="s">
        <v>111</v>
      </c>
      <c r="I26" s="88">
        <f>(D26+D27)*0.2</f>
        <v>0.51</v>
      </c>
      <c r="J26" s="88">
        <v>36.75</v>
      </c>
      <c r="K26" s="80">
        <f t="shared" ref="K26:K46" si="2">J26*I26</f>
        <v>18.7425</v>
      </c>
      <c r="L26" s="143"/>
    </row>
    <row r="27" spans="1:13" s="85" customFormat="1" ht="14.4">
      <c r="A27" s="132">
        <v>16</v>
      </c>
      <c r="B27" s="90"/>
      <c r="C27" s="93"/>
      <c r="D27" s="94"/>
      <c r="E27" s="140"/>
      <c r="F27" s="140"/>
      <c r="G27" s="78" t="s">
        <v>112</v>
      </c>
      <c r="H27" s="79" t="s">
        <v>113</v>
      </c>
      <c r="I27" s="80">
        <f>+D26*1.1</f>
        <v>2.8050000000000002</v>
      </c>
      <c r="J27" s="80">
        <v>366</v>
      </c>
      <c r="K27" s="80">
        <f>J27*I27</f>
        <v>1026.6300000000001</v>
      </c>
    </row>
    <row r="28" spans="1:13" s="85" customFormat="1" ht="14.4">
      <c r="A28" s="132">
        <v>17</v>
      </c>
      <c r="B28" s="92"/>
      <c r="C28" s="93"/>
      <c r="D28" s="94"/>
      <c r="E28" s="140"/>
      <c r="F28" s="140"/>
      <c r="G28" s="78" t="s">
        <v>172</v>
      </c>
      <c r="H28" s="79" t="s">
        <v>116</v>
      </c>
      <c r="I28" s="80">
        <f>D26*5.2</f>
        <v>13.26</v>
      </c>
      <c r="J28" s="145">
        <v>21.53</v>
      </c>
      <c r="K28" s="80">
        <f t="shared" si="2"/>
        <v>285.48779999999999</v>
      </c>
      <c r="L28" s="161"/>
      <c r="M28" s="143"/>
    </row>
    <row r="29" spans="1:13" s="85" customFormat="1" ht="14.4">
      <c r="A29" s="132">
        <v>18</v>
      </c>
      <c r="B29" s="92"/>
      <c r="C29" s="93"/>
      <c r="D29" s="94"/>
      <c r="E29" s="140"/>
      <c r="F29" s="140"/>
      <c r="G29" s="78" t="s">
        <v>115</v>
      </c>
      <c r="H29" s="79" t="s">
        <v>116</v>
      </c>
      <c r="I29" s="80">
        <f>+D26*0.4</f>
        <v>1.02</v>
      </c>
      <c r="J29" s="80">
        <v>87.5</v>
      </c>
      <c r="K29" s="80">
        <f t="shared" si="2"/>
        <v>89.25</v>
      </c>
    </row>
    <row r="30" spans="1:13" s="85" customFormat="1" ht="14.4">
      <c r="A30" s="132">
        <v>19</v>
      </c>
      <c r="B30" s="92" t="s">
        <v>176</v>
      </c>
      <c r="C30" s="93" t="s">
        <v>114</v>
      </c>
      <c r="D30" s="94">
        <v>1</v>
      </c>
      <c r="E30" s="140">
        <v>155.54999999999998</v>
      </c>
      <c r="F30" s="140">
        <f t="shared" si="0"/>
        <v>155.54999999999998</v>
      </c>
      <c r="G30" s="89"/>
      <c r="H30" s="86"/>
      <c r="I30" s="80"/>
      <c r="J30" s="81"/>
      <c r="K30" s="80"/>
    </row>
    <row r="31" spans="1:13" s="143" customFormat="1" ht="14.4">
      <c r="A31" s="132">
        <v>20</v>
      </c>
      <c r="B31" s="155" t="s">
        <v>166</v>
      </c>
      <c r="C31" s="156" t="s">
        <v>114</v>
      </c>
      <c r="D31" s="157">
        <v>1</v>
      </c>
      <c r="E31" s="140">
        <v>155.54999999999998</v>
      </c>
      <c r="F31" s="140">
        <f t="shared" si="0"/>
        <v>155.54999999999998</v>
      </c>
      <c r="G31" s="159" t="s">
        <v>179</v>
      </c>
      <c r="H31" s="162" t="s">
        <v>114</v>
      </c>
      <c r="I31" s="158">
        <v>6</v>
      </c>
      <c r="J31" s="163">
        <v>12</v>
      </c>
      <c r="K31" s="138">
        <f t="shared" si="2"/>
        <v>72</v>
      </c>
      <c r="L31" s="136"/>
    </row>
    <row r="32" spans="1:13" s="85" customFormat="1" ht="14.4">
      <c r="A32" s="132">
        <v>21</v>
      </c>
      <c r="B32" s="92" t="s">
        <v>178</v>
      </c>
      <c r="C32" s="93" t="s">
        <v>152</v>
      </c>
      <c r="D32" s="94">
        <v>37.5</v>
      </c>
      <c r="E32" s="140">
        <v>42.5</v>
      </c>
      <c r="F32" s="140">
        <f t="shared" si="0"/>
        <v>1593.75</v>
      </c>
      <c r="G32" s="185" t="s">
        <v>227</v>
      </c>
      <c r="H32" s="186" t="s">
        <v>114</v>
      </c>
      <c r="I32" s="187">
        <v>10</v>
      </c>
      <c r="J32" s="187">
        <v>8</v>
      </c>
      <c r="K32" s="188">
        <f t="shared" si="2"/>
        <v>80</v>
      </c>
    </row>
    <row r="33" spans="1:12" s="143" customFormat="1" ht="14.4">
      <c r="A33" s="132">
        <v>22</v>
      </c>
      <c r="B33" s="146"/>
      <c r="C33" s="147"/>
      <c r="D33" s="148"/>
      <c r="E33" s="140"/>
      <c r="F33" s="140"/>
      <c r="G33" s="185" t="s">
        <v>228</v>
      </c>
      <c r="H33" s="186" t="s">
        <v>114</v>
      </c>
      <c r="I33" s="187">
        <v>10</v>
      </c>
      <c r="J33" s="187">
        <v>8</v>
      </c>
      <c r="K33" s="188">
        <f t="shared" si="2"/>
        <v>80</v>
      </c>
    </row>
    <row r="34" spans="1:12" s="143" customFormat="1" ht="14.4">
      <c r="A34" s="132">
        <v>23</v>
      </c>
      <c r="B34" s="146"/>
      <c r="C34" s="147"/>
      <c r="D34" s="148"/>
      <c r="E34" s="140"/>
      <c r="F34" s="140"/>
      <c r="G34" s="185" t="s">
        <v>229</v>
      </c>
      <c r="H34" s="186" t="s">
        <v>114</v>
      </c>
      <c r="I34" s="187">
        <v>10</v>
      </c>
      <c r="J34" s="187">
        <v>10</v>
      </c>
      <c r="K34" s="188">
        <f t="shared" si="2"/>
        <v>100</v>
      </c>
    </row>
    <row r="35" spans="1:12" s="85" customFormat="1" ht="14.4">
      <c r="A35" s="132">
        <v>24</v>
      </c>
      <c r="B35" s="92" t="s">
        <v>162</v>
      </c>
      <c r="C35" s="93" t="s">
        <v>152</v>
      </c>
      <c r="D35" s="94">
        <v>12.6</v>
      </c>
      <c r="E35" s="140">
        <v>34</v>
      </c>
      <c r="F35" s="140">
        <f t="shared" si="0"/>
        <v>428.4</v>
      </c>
      <c r="G35" s="89" t="s">
        <v>177</v>
      </c>
      <c r="H35" s="79" t="s">
        <v>114</v>
      </c>
      <c r="I35" s="80">
        <v>15</v>
      </c>
      <c r="J35" s="81">
        <v>47.5</v>
      </c>
      <c r="K35" s="80">
        <f t="shared" si="2"/>
        <v>712.5</v>
      </c>
    </row>
    <row r="36" spans="1:12" s="85" customFormat="1" ht="14.4">
      <c r="A36" s="132">
        <v>25</v>
      </c>
      <c r="B36" s="104" t="s">
        <v>119</v>
      </c>
      <c r="C36" s="105" t="s">
        <v>113</v>
      </c>
      <c r="D36" s="88">
        <v>15</v>
      </c>
      <c r="E36" s="140">
        <v>102</v>
      </c>
      <c r="F36" s="140">
        <f t="shared" si="0"/>
        <v>1530</v>
      </c>
      <c r="G36" s="87" t="s">
        <v>110</v>
      </c>
      <c r="H36" s="88" t="s">
        <v>111</v>
      </c>
      <c r="I36" s="88">
        <f>D36*0.2</f>
        <v>3</v>
      </c>
      <c r="J36" s="88">
        <v>36.75</v>
      </c>
      <c r="K36" s="80">
        <f t="shared" si="2"/>
        <v>110.25</v>
      </c>
    </row>
    <row r="37" spans="1:12" s="85" customFormat="1" ht="14.4">
      <c r="A37" s="132">
        <v>26</v>
      </c>
      <c r="B37" s="104"/>
      <c r="C37" s="105"/>
      <c r="D37" s="88"/>
      <c r="E37" s="140"/>
      <c r="F37" s="140"/>
      <c r="G37" s="144" t="s">
        <v>223</v>
      </c>
      <c r="H37" s="88" t="s">
        <v>116</v>
      </c>
      <c r="I37" s="88">
        <f>D36*0.5*3</f>
        <v>22.5</v>
      </c>
      <c r="J37" s="88">
        <v>29.672999999999998</v>
      </c>
      <c r="K37" s="82">
        <f t="shared" si="2"/>
        <v>667.64249999999993</v>
      </c>
    </row>
    <row r="38" spans="1:12" s="85" customFormat="1" ht="14.4">
      <c r="A38" s="132">
        <v>27</v>
      </c>
      <c r="B38" s="104" t="s">
        <v>180</v>
      </c>
      <c r="C38" s="105" t="s">
        <v>117</v>
      </c>
      <c r="D38" s="88">
        <v>4.5</v>
      </c>
      <c r="E38" s="140">
        <v>18.7</v>
      </c>
      <c r="F38" s="140">
        <f t="shared" si="0"/>
        <v>84.149999999999991</v>
      </c>
      <c r="G38" s="144" t="s">
        <v>225</v>
      </c>
      <c r="H38" s="88" t="s">
        <v>114</v>
      </c>
      <c r="I38" s="88">
        <v>2</v>
      </c>
      <c r="J38" s="88">
        <v>41.67</v>
      </c>
      <c r="K38" s="82">
        <f t="shared" si="2"/>
        <v>83.34</v>
      </c>
      <c r="L38" s="161"/>
    </row>
    <row r="39" spans="1:12" s="85" customFormat="1" ht="27.6">
      <c r="A39" s="132">
        <v>28</v>
      </c>
      <c r="B39" s="104"/>
      <c r="C39" s="105"/>
      <c r="D39" s="88"/>
      <c r="E39" s="140"/>
      <c r="F39" s="140"/>
      <c r="G39" s="107" t="s">
        <v>226</v>
      </c>
      <c r="H39" s="88" t="s">
        <v>114</v>
      </c>
      <c r="I39" s="88">
        <v>1</v>
      </c>
      <c r="J39" s="88">
        <v>69.17</v>
      </c>
      <c r="K39" s="82">
        <f t="shared" si="2"/>
        <v>69.17</v>
      </c>
    </row>
    <row r="40" spans="1:12" s="143" customFormat="1" ht="14.4">
      <c r="A40" s="132">
        <v>29</v>
      </c>
      <c r="B40" s="104" t="s">
        <v>235</v>
      </c>
      <c r="C40" s="105" t="s">
        <v>114</v>
      </c>
      <c r="D40" s="145">
        <v>10</v>
      </c>
      <c r="E40" s="140">
        <v>79.05</v>
      </c>
      <c r="F40" s="140">
        <f t="shared" si="0"/>
        <v>790.5</v>
      </c>
      <c r="G40" s="89" t="s">
        <v>236</v>
      </c>
      <c r="H40" s="193" t="s">
        <v>116</v>
      </c>
      <c r="I40" s="187">
        <f>D40</f>
        <v>10</v>
      </c>
      <c r="J40" s="187">
        <v>9.8699999999999992</v>
      </c>
      <c r="K40" s="140">
        <f t="shared" si="2"/>
        <v>98.699999999999989</v>
      </c>
    </row>
    <row r="41" spans="1:12" s="85" customFormat="1" ht="14.4">
      <c r="A41" s="132">
        <v>30</v>
      </c>
      <c r="B41" s="106" t="s">
        <v>159</v>
      </c>
      <c r="C41" s="105" t="s">
        <v>113</v>
      </c>
      <c r="D41" s="88">
        <v>43</v>
      </c>
      <c r="E41" s="140">
        <v>51</v>
      </c>
      <c r="F41" s="140">
        <f t="shared" si="0"/>
        <v>2193</v>
      </c>
      <c r="G41" s="251" t="s">
        <v>110</v>
      </c>
      <c r="H41" s="252" t="s">
        <v>111</v>
      </c>
      <c r="I41" s="252">
        <f>D41*0.2</f>
        <v>8.6</v>
      </c>
      <c r="J41" s="252">
        <v>36.75</v>
      </c>
      <c r="K41" s="140">
        <f t="shared" si="2"/>
        <v>316.05</v>
      </c>
    </row>
    <row r="42" spans="1:12" s="85" customFormat="1" ht="14.4">
      <c r="A42" s="132">
        <v>31</v>
      </c>
      <c r="B42" s="106"/>
      <c r="C42" s="105"/>
      <c r="D42" s="88"/>
      <c r="E42" s="140"/>
      <c r="F42" s="140"/>
      <c r="G42" s="251" t="s">
        <v>230</v>
      </c>
      <c r="H42" s="252" t="s">
        <v>111</v>
      </c>
      <c r="I42" s="252">
        <f>(D41/7*2)</f>
        <v>12.285714285714286</v>
      </c>
      <c r="J42" s="252">
        <v>331</v>
      </c>
      <c r="K42" s="140">
        <f t="shared" si="2"/>
        <v>4066.5714285714289</v>
      </c>
      <c r="L42" s="161"/>
    </row>
    <row r="43" spans="1:12" s="143" customFormat="1" ht="14.4">
      <c r="A43" s="132">
        <v>32</v>
      </c>
      <c r="B43" s="106" t="s">
        <v>182</v>
      </c>
      <c r="C43" s="105" t="s">
        <v>183</v>
      </c>
      <c r="D43" s="145">
        <v>15</v>
      </c>
      <c r="E43" s="140">
        <v>58.65</v>
      </c>
      <c r="F43" s="140">
        <f t="shared" si="0"/>
        <v>879.75</v>
      </c>
      <c r="G43" s="251" t="s">
        <v>110</v>
      </c>
      <c r="H43" s="252" t="s">
        <v>111</v>
      </c>
      <c r="I43" s="252">
        <f>D43*0.2*0.6</f>
        <v>1.7999999999999998</v>
      </c>
      <c r="J43" s="252">
        <v>36.75</v>
      </c>
      <c r="K43" s="140">
        <f t="shared" ref="K43:K44" si="3">J43*I43</f>
        <v>66.149999999999991</v>
      </c>
    </row>
    <row r="44" spans="1:12" s="143" customFormat="1" ht="14.4">
      <c r="A44" s="132">
        <v>33</v>
      </c>
      <c r="B44" s="106"/>
      <c r="C44" s="105"/>
      <c r="D44" s="145"/>
      <c r="E44" s="140"/>
      <c r="F44" s="140"/>
      <c r="G44" s="251" t="s">
        <v>230</v>
      </c>
      <c r="H44" s="252" t="s">
        <v>111</v>
      </c>
      <c r="I44" s="252">
        <f>(D43/7*2)*0.6</f>
        <v>2.5714285714285712</v>
      </c>
      <c r="J44" s="252">
        <v>331</v>
      </c>
      <c r="K44" s="140">
        <f t="shared" si="3"/>
        <v>851.14285714285711</v>
      </c>
      <c r="L44" s="161"/>
    </row>
    <row r="45" spans="1:12" s="85" customFormat="1" ht="14.4">
      <c r="A45" s="132">
        <v>34</v>
      </c>
      <c r="B45" s="106" t="s">
        <v>158</v>
      </c>
      <c r="C45" s="105" t="s">
        <v>113</v>
      </c>
      <c r="D45" s="88">
        <v>18</v>
      </c>
      <c r="E45" s="140">
        <v>51</v>
      </c>
      <c r="F45" s="140">
        <f t="shared" si="0"/>
        <v>918</v>
      </c>
      <c r="G45" s="253" t="s">
        <v>110</v>
      </c>
      <c r="H45" s="252" t="s">
        <v>111</v>
      </c>
      <c r="I45" s="252">
        <f>D45*0.2</f>
        <v>3.6</v>
      </c>
      <c r="J45" s="252">
        <v>36.75</v>
      </c>
      <c r="K45" s="140">
        <f t="shared" si="2"/>
        <v>132.30000000000001</v>
      </c>
    </row>
    <row r="46" spans="1:12" s="85" customFormat="1" ht="14.4">
      <c r="A46" s="132">
        <v>35</v>
      </c>
      <c r="B46" s="92"/>
      <c r="C46" s="93"/>
      <c r="D46" s="94"/>
      <c r="E46" s="140"/>
      <c r="F46" s="140"/>
      <c r="G46" s="254" t="s">
        <v>118</v>
      </c>
      <c r="H46" s="255" t="s">
        <v>111</v>
      </c>
      <c r="I46" s="256">
        <f>D45/7*2</f>
        <v>5.1428571428571432</v>
      </c>
      <c r="J46" s="256">
        <v>700</v>
      </c>
      <c r="K46" s="135">
        <f t="shared" si="2"/>
        <v>3600.0000000000005</v>
      </c>
    </row>
    <row r="47" spans="1:12" s="143" customFormat="1" ht="14.4">
      <c r="A47" s="132">
        <v>36</v>
      </c>
      <c r="B47" s="106" t="s">
        <v>181</v>
      </c>
      <c r="C47" s="105" t="s">
        <v>113</v>
      </c>
      <c r="D47" s="145">
        <v>2</v>
      </c>
      <c r="E47" s="140">
        <v>56.1</v>
      </c>
      <c r="F47" s="140">
        <f t="shared" si="0"/>
        <v>112.2</v>
      </c>
      <c r="G47" s="253" t="s">
        <v>110</v>
      </c>
      <c r="H47" s="252" t="s">
        <v>111</v>
      </c>
      <c r="I47" s="252">
        <f>D47*0.2</f>
        <v>0.4</v>
      </c>
      <c r="J47" s="252">
        <v>36.75</v>
      </c>
      <c r="K47" s="140">
        <f t="shared" ref="K47:K48" si="4">J47*I47</f>
        <v>14.700000000000001</v>
      </c>
    </row>
    <row r="48" spans="1:12" s="143" customFormat="1" ht="14.4">
      <c r="A48" s="132">
        <v>37</v>
      </c>
      <c r="B48" s="146"/>
      <c r="C48" s="147"/>
      <c r="D48" s="148"/>
      <c r="E48" s="140"/>
      <c r="F48" s="140"/>
      <c r="G48" s="254" t="s">
        <v>118</v>
      </c>
      <c r="H48" s="255" t="s">
        <v>111</v>
      </c>
      <c r="I48" s="256">
        <f>D47/7*2</f>
        <v>0.5714285714285714</v>
      </c>
      <c r="J48" s="256">
        <v>700</v>
      </c>
      <c r="K48" s="135">
        <f t="shared" si="4"/>
        <v>400</v>
      </c>
    </row>
    <row r="49" spans="1:12" s="85" customFormat="1" ht="14.4">
      <c r="A49" s="132">
        <v>38</v>
      </c>
      <c r="B49" s="104" t="s">
        <v>163</v>
      </c>
      <c r="C49" s="105" t="s">
        <v>155</v>
      </c>
      <c r="D49" s="88">
        <v>15</v>
      </c>
      <c r="E49" s="140">
        <v>65.45</v>
      </c>
      <c r="F49" s="140">
        <f t="shared" si="0"/>
        <v>981.75</v>
      </c>
      <c r="G49" s="251" t="s">
        <v>110</v>
      </c>
      <c r="H49" s="252" t="s">
        <v>111</v>
      </c>
      <c r="I49" s="252">
        <f>D49*0.2*2*0.63</f>
        <v>3.7800000000000002</v>
      </c>
      <c r="J49" s="252">
        <v>36.75</v>
      </c>
      <c r="K49" s="138">
        <f t="shared" ref="K49:K50" si="5">J49*I49</f>
        <v>138.91500000000002</v>
      </c>
    </row>
    <row r="50" spans="1:12" s="85" customFormat="1" ht="14.4">
      <c r="A50" s="132">
        <v>39</v>
      </c>
      <c r="B50" s="104"/>
      <c r="C50" s="105"/>
      <c r="D50" s="88"/>
      <c r="E50" s="140"/>
      <c r="F50" s="140"/>
      <c r="G50" s="251" t="s">
        <v>223</v>
      </c>
      <c r="H50" s="252" t="s">
        <v>116</v>
      </c>
      <c r="I50" s="252">
        <f>D49*0.5*3*0.63</f>
        <v>14.175000000000001</v>
      </c>
      <c r="J50" s="252">
        <v>29.67</v>
      </c>
      <c r="K50" s="140">
        <f t="shared" si="5"/>
        <v>420.57225000000005</v>
      </c>
    </row>
    <row r="51" spans="1:12" s="85" customFormat="1" ht="14.4">
      <c r="A51" s="132">
        <v>40</v>
      </c>
      <c r="B51" s="90" t="s">
        <v>146</v>
      </c>
      <c r="C51" s="98" t="s">
        <v>114</v>
      </c>
      <c r="D51" s="81">
        <v>1</v>
      </c>
      <c r="E51" s="140">
        <v>80.75</v>
      </c>
      <c r="F51" s="140">
        <f t="shared" si="0"/>
        <v>80.75</v>
      </c>
      <c r="G51" s="78" t="s">
        <v>175</v>
      </c>
      <c r="H51" s="79" t="s">
        <v>114</v>
      </c>
      <c r="I51" s="138">
        <v>1</v>
      </c>
      <c r="J51" s="139">
        <v>300</v>
      </c>
      <c r="K51" s="140">
        <f t="shared" ref="K51" si="6">I51*J51</f>
        <v>300</v>
      </c>
    </row>
    <row r="52" spans="1:12" s="143" customFormat="1" ht="27.6">
      <c r="A52" s="132">
        <v>41</v>
      </c>
      <c r="B52" s="155" t="s">
        <v>184</v>
      </c>
      <c r="C52" s="156" t="s">
        <v>114</v>
      </c>
      <c r="D52" s="157">
        <v>1</v>
      </c>
      <c r="E52" s="140">
        <v>170</v>
      </c>
      <c r="F52" s="140">
        <f t="shared" si="0"/>
        <v>170</v>
      </c>
      <c r="G52" s="257" t="s">
        <v>185</v>
      </c>
      <c r="H52" s="258" t="s">
        <v>114</v>
      </c>
      <c r="I52" s="160">
        <v>1</v>
      </c>
      <c r="J52" s="259" t="s">
        <v>132</v>
      </c>
      <c r="K52" s="140">
        <v>0</v>
      </c>
      <c r="L52" s="136"/>
    </row>
    <row r="53" spans="1:12" s="143" customFormat="1" ht="14.4">
      <c r="A53" s="132">
        <v>42</v>
      </c>
      <c r="B53" s="155"/>
      <c r="C53" s="156"/>
      <c r="D53" s="157"/>
      <c r="E53" s="140"/>
      <c r="F53" s="140"/>
      <c r="G53" s="184" t="s">
        <v>221</v>
      </c>
      <c r="H53" s="258" t="s">
        <v>114</v>
      </c>
      <c r="I53" s="160">
        <v>1</v>
      </c>
      <c r="J53" s="259">
        <v>100</v>
      </c>
      <c r="K53" s="140">
        <f>I53*J53</f>
        <v>100</v>
      </c>
      <c r="L53" s="136"/>
    </row>
    <row r="54" spans="1:12" s="85" customFormat="1" ht="27.6">
      <c r="A54" s="132">
        <v>43</v>
      </c>
      <c r="B54" s="108" t="s">
        <v>139</v>
      </c>
      <c r="C54" s="91" t="s">
        <v>114</v>
      </c>
      <c r="D54" s="164">
        <v>3</v>
      </c>
      <c r="E54" s="140">
        <v>46.75</v>
      </c>
      <c r="F54" s="140">
        <f t="shared" si="0"/>
        <v>140.25</v>
      </c>
      <c r="G54" s="260" t="s">
        <v>246</v>
      </c>
      <c r="H54" s="258" t="s">
        <v>114</v>
      </c>
      <c r="I54" s="160">
        <v>3</v>
      </c>
      <c r="J54" s="259" t="s">
        <v>132</v>
      </c>
      <c r="K54" s="140">
        <v>0</v>
      </c>
    </row>
    <row r="55" spans="1:12" ht="27.6">
      <c r="A55" s="132">
        <v>44</v>
      </c>
      <c r="B55" s="36" t="s">
        <v>99</v>
      </c>
      <c r="C55" s="56"/>
      <c r="D55" s="46"/>
      <c r="E55" s="140"/>
      <c r="F55" s="45">
        <f>SUM(F12:F54)</f>
        <v>13734.47</v>
      </c>
      <c r="G55" s="36" t="s">
        <v>100</v>
      </c>
      <c r="H55" s="44"/>
      <c r="I55" s="45"/>
      <c r="J55" s="46"/>
      <c r="K55" s="45">
        <f>SUM(K12:K54)</f>
        <v>14055.130335714286</v>
      </c>
    </row>
    <row r="56" spans="1:12" ht="15.6">
      <c r="A56" s="132">
        <v>45</v>
      </c>
      <c r="B56" s="38" t="s">
        <v>95</v>
      </c>
      <c r="C56" s="47"/>
      <c r="D56" s="49"/>
      <c r="E56" s="48"/>
      <c r="F56" s="48"/>
      <c r="G56" s="37"/>
      <c r="H56" s="47"/>
      <c r="I56" s="48"/>
      <c r="J56" s="49"/>
      <c r="K56" s="48"/>
    </row>
    <row r="57" spans="1:12" customFormat="1" ht="27.6">
      <c r="A57" s="132">
        <v>46</v>
      </c>
      <c r="B57" s="150" t="s">
        <v>192</v>
      </c>
      <c r="C57" s="152" t="s">
        <v>114</v>
      </c>
      <c r="D57" s="134">
        <v>1</v>
      </c>
      <c r="E57" s="140">
        <v>637.5</v>
      </c>
      <c r="F57" s="140">
        <f t="shared" si="0"/>
        <v>637.5</v>
      </c>
      <c r="G57" s="153"/>
      <c r="H57" s="145"/>
      <c r="I57" s="145"/>
      <c r="J57" s="154"/>
      <c r="K57" s="154"/>
    </row>
    <row r="58" spans="1:12" s="137" customFormat="1" ht="27.6">
      <c r="A58" s="132">
        <v>47</v>
      </c>
      <c r="B58" s="90" t="s">
        <v>247</v>
      </c>
      <c r="C58" s="152" t="s">
        <v>114</v>
      </c>
      <c r="D58" s="134">
        <v>1</v>
      </c>
      <c r="E58" s="140">
        <v>170</v>
      </c>
      <c r="F58" s="140">
        <f t="shared" si="0"/>
        <v>170</v>
      </c>
      <c r="G58" s="103"/>
      <c r="H58" s="79"/>
      <c r="I58" s="131"/>
      <c r="J58" s="131"/>
      <c r="K58" s="145"/>
    </row>
    <row r="59" spans="1:12" s="137" customFormat="1" ht="14.4">
      <c r="A59" s="132">
        <v>48</v>
      </c>
      <c r="B59" s="112" t="s">
        <v>194</v>
      </c>
      <c r="C59" s="152" t="s">
        <v>114</v>
      </c>
      <c r="D59" s="134">
        <v>5</v>
      </c>
      <c r="E59" s="140">
        <v>170</v>
      </c>
      <c r="F59" s="140">
        <f t="shared" si="0"/>
        <v>850</v>
      </c>
      <c r="G59" s="103"/>
      <c r="H59" s="79"/>
      <c r="I59" s="131"/>
      <c r="J59" s="131"/>
      <c r="K59" s="145"/>
    </row>
    <row r="60" spans="1:12" s="137" customFormat="1" ht="27.6">
      <c r="A60" s="132">
        <v>49</v>
      </c>
      <c r="B60" s="112" t="s">
        <v>248</v>
      </c>
      <c r="C60" s="152" t="s">
        <v>114</v>
      </c>
      <c r="D60" s="134">
        <v>1</v>
      </c>
      <c r="E60" s="140">
        <v>170</v>
      </c>
      <c r="F60" s="140">
        <f t="shared" si="0"/>
        <v>170</v>
      </c>
      <c r="G60" s="107" t="s">
        <v>150</v>
      </c>
      <c r="H60" s="145" t="s">
        <v>114</v>
      </c>
      <c r="I60" s="157">
        <v>2</v>
      </c>
      <c r="J60" s="145">
        <v>348.33</v>
      </c>
      <c r="K60" s="145">
        <f t="shared" ref="K60:K62" si="7">J60*I60</f>
        <v>696.66</v>
      </c>
    </row>
    <row r="61" spans="1:12" s="137" customFormat="1" ht="27.6">
      <c r="A61" s="132">
        <v>50</v>
      </c>
      <c r="B61" s="116" t="s">
        <v>195</v>
      </c>
      <c r="C61" s="152" t="s">
        <v>114</v>
      </c>
      <c r="D61" s="134">
        <v>5</v>
      </c>
      <c r="E61" s="140">
        <v>127.5</v>
      </c>
      <c r="F61" s="140">
        <f t="shared" si="0"/>
        <v>637.5</v>
      </c>
      <c r="G61" s="89" t="s">
        <v>220</v>
      </c>
      <c r="H61" s="79" t="s">
        <v>114</v>
      </c>
      <c r="I61" s="160">
        <v>1</v>
      </c>
      <c r="J61" s="145">
        <v>150.83000000000001</v>
      </c>
      <c r="K61" s="145">
        <f t="shared" si="7"/>
        <v>150.83000000000001</v>
      </c>
    </row>
    <row r="62" spans="1:12" s="137" customFormat="1" ht="27.6">
      <c r="A62" s="132">
        <v>51</v>
      </c>
      <c r="B62" s="116" t="s">
        <v>249</v>
      </c>
      <c r="C62" s="152" t="s">
        <v>114</v>
      </c>
      <c r="D62" s="134">
        <v>3</v>
      </c>
      <c r="E62" s="140">
        <v>127.5</v>
      </c>
      <c r="F62" s="140">
        <f t="shared" si="0"/>
        <v>382.5</v>
      </c>
      <c r="G62" s="89" t="s">
        <v>231</v>
      </c>
      <c r="H62" s="79" t="s">
        <v>114</v>
      </c>
      <c r="I62" s="160">
        <v>1</v>
      </c>
      <c r="J62" s="145">
        <v>159.16999999999999</v>
      </c>
      <c r="K62" s="145">
        <f t="shared" si="7"/>
        <v>159.16999999999999</v>
      </c>
    </row>
    <row r="63" spans="1:12" s="137" customFormat="1" ht="27.6">
      <c r="A63" s="132">
        <v>52</v>
      </c>
      <c r="B63" s="116" t="s">
        <v>196</v>
      </c>
      <c r="C63" s="152" t="s">
        <v>114</v>
      </c>
      <c r="D63" s="134">
        <v>1</v>
      </c>
      <c r="E63" s="140">
        <v>127.5</v>
      </c>
      <c r="F63" s="140">
        <f t="shared" si="0"/>
        <v>127.5</v>
      </c>
      <c r="G63" s="130" t="s">
        <v>232</v>
      </c>
      <c r="H63" s="79" t="s">
        <v>114</v>
      </c>
      <c r="I63" s="168">
        <v>2</v>
      </c>
      <c r="J63" s="131">
        <v>89.17</v>
      </c>
      <c r="K63" s="145">
        <f>J63*I63</f>
        <v>178.34</v>
      </c>
    </row>
    <row r="64" spans="1:12" s="137" customFormat="1" ht="14.4">
      <c r="A64" s="132">
        <v>53</v>
      </c>
      <c r="B64" s="116" t="s">
        <v>197</v>
      </c>
      <c r="C64" s="152" t="s">
        <v>114</v>
      </c>
      <c r="D64" s="134">
        <v>1</v>
      </c>
      <c r="E64" s="140">
        <v>85</v>
      </c>
      <c r="F64" s="140">
        <f t="shared" si="0"/>
        <v>85</v>
      </c>
      <c r="G64" s="153"/>
      <c r="H64" s="145"/>
      <c r="I64" s="145"/>
      <c r="J64" s="154"/>
      <c r="K64" s="154"/>
    </row>
    <row r="65" spans="1:12" s="137" customFormat="1" ht="14.4">
      <c r="A65" s="132">
        <v>54</v>
      </c>
      <c r="B65" s="116" t="s">
        <v>198</v>
      </c>
      <c r="C65" s="152" t="s">
        <v>114</v>
      </c>
      <c r="D65" s="134">
        <v>1</v>
      </c>
      <c r="E65" s="140">
        <v>42.5</v>
      </c>
      <c r="F65" s="140">
        <f t="shared" si="0"/>
        <v>42.5</v>
      </c>
      <c r="G65" s="153"/>
      <c r="H65" s="145"/>
      <c r="I65" s="145"/>
      <c r="J65" s="154"/>
      <c r="K65" s="154"/>
    </row>
    <row r="66" spans="1:12" s="137" customFormat="1" ht="14.4">
      <c r="A66" s="132">
        <v>55</v>
      </c>
      <c r="B66" s="90"/>
      <c r="C66" s="152"/>
      <c r="D66" s="134"/>
      <c r="E66" s="140"/>
      <c r="F66" s="140"/>
      <c r="G66" s="153"/>
      <c r="H66" s="145"/>
      <c r="I66" s="145"/>
      <c r="J66" s="154"/>
      <c r="K66" s="154"/>
    </row>
    <row r="67" spans="1:12" s="137" customFormat="1" ht="14.4">
      <c r="A67" s="132">
        <v>56</v>
      </c>
      <c r="B67" s="150" t="s">
        <v>186</v>
      </c>
      <c r="C67" s="152" t="s">
        <v>114</v>
      </c>
      <c r="D67" s="134">
        <v>1</v>
      </c>
      <c r="E67" s="140">
        <v>637.5</v>
      </c>
      <c r="F67" s="140">
        <f t="shared" si="0"/>
        <v>637.5</v>
      </c>
      <c r="G67" s="153"/>
      <c r="H67" s="145"/>
      <c r="I67" s="145"/>
      <c r="J67" s="154"/>
      <c r="K67" s="154"/>
    </row>
    <row r="68" spans="1:12" customFormat="1" ht="14.4">
      <c r="A68" s="132">
        <v>57</v>
      </c>
      <c r="B68" s="92" t="s">
        <v>187</v>
      </c>
      <c r="C68" s="109" t="s">
        <v>114</v>
      </c>
      <c r="D68" s="134">
        <v>1</v>
      </c>
      <c r="E68" s="140">
        <v>170</v>
      </c>
      <c r="F68" s="140">
        <f t="shared" si="0"/>
        <v>170</v>
      </c>
      <c r="G68" s="110"/>
      <c r="H68" s="88"/>
      <c r="I68" s="88"/>
      <c r="J68" s="111"/>
      <c r="K68" s="111"/>
    </row>
    <row r="69" spans="1:12" customFormat="1" ht="14.4">
      <c r="A69" s="132">
        <v>58</v>
      </c>
      <c r="B69" s="112" t="s">
        <v>156</v>
      </c>
      <c r="C69" s="109" t="s">
        <v>114</v>
      </c>
      <c r="D69" s="134">
        <v>8</v>
      </c>
      <c r="E69" s="140">
        <v>170</v>
      </c>
      <c r="F69" s="140">
        <f t="shared" si="0"/>
        <v>1360</v>
      </c>
      <c r="G69" s="110"/>
      <c r="H69" s="88"/>
      <c r="I69" s="88"/>
      <c r="J69" s="111"/>
      <c r="K69" s="111"/>
    </row>
    <row r="70" spans="1:12" customFormat="1" ht="27.6">
      <c r="A70" s="132">
        <v>59</v>
      </c>
      <c r="B70" s="96" t="s">
        <v>188</v>
      </c>
      <c r="C70" s="109" t="s">
        <v>114</v>
      </c>
      <c r="D70" s="134">
        <v>10</v>
      </c>
      <c r="E70" s="140">
        <v>127.5</v>
      </c>
      <c r="F70" s="140">
        <f t="shared" si="0"/>
        <v>1275</v>
      </c>
      <c r="G70" s="110" t="s">
        <v>179</v>
      </c>
      <c r="H70" s="88" t="s">
        <v>114</v>
      </c>
      <c r="I70" s="88">
        <v>30</v>
      </c>
      <c r="J70" s="111">
        <v>12</v>
      </c>
      <c r="K70" s="111">
        <f>J70*I70</f>
        <v>360</v>
      </c>
    </row>
    <row r="71" spans="1:12" customFormat="1" ht="27.6">
      <c r="A71" s="132">
        <v>60</v>
      </c>
      <c r="B71" s="96" t="s">
        <v>189</v>
      </c>
      <c r="C71" s="109" t="s">
        <v>114</v>
      </c>
      <c r="D71" s="134">
        <v>4</v>
      </c>
      <c r="E71" s="140">
        <v>127.5</v>
      </c>
      <c r="F71" s="140">
        <f t="shared" si="0"/>
        <v>510</v>
      </c>
      <c r="G71" s="153" t="s">
        <v>179</v>
      </c>
      <c r="H71" s="145" t="s">
        <v>114</v>
      </c>
      <c r="I71" s="145">
        <v>10</v>
      </c>
      <c r="J71" s="154">
        <v>12</v>
      </c>
      <c r="K71" s="154">
        <f>J71*I71</f>
        <v>120</v>
      </c>
    </row>
    <row r="72" spans="1:12" s="137" customFormat="1" ht="14.4">
      <c r="A72" s="132">
        <v>61</v>
      </c>
      <c r="B72" s="150" t="s">
        <v>190</v>
      </c>
      <c r="C72" s="152" t="s">
        <v>114</v>
      </c>
      <c r="D72" s="134">
        <v>1</v>
      </c>
      <c r="E72" s="140">
        <v>170</v>
      </c>
      <c r="F72" s="140">
        <f t="shared" si="0"/>
        <v>170</v>
      </c>
      <c r="G72" s="153" t="s">
        <v>179</v>
      </c>
      <c r="H72" s="145" t="s">
        <v>114</v>
      </c>
      <c r="I72" s="145">
        <v>3</v>
      </c>
      <c r="J72" s="154">
        <v>12</v>
      </c>
      <c r="K72" s="154">
        <f>J72*I72</f>
        <v>36</v>
      </c>
    </row>
    <row r="73" spans="1:12" customFormat="1" ht="14.4">
      <c r="A73" s="132">
        <v>62</v>
      </c>
      <c r="B73" s="96" t="s">
        <v>193</v>
      </c>
      <c r="C73" s="109" t="s">
        <v>114</v>
      </c>
      <c r="D73" s="134">
        <v>1</v>
      </c>
      <c r="E73" s="140">
        <v>85</v>
      </c>
      <c r="F73" s="140">
        <f t="shared" si="0"/>
        <v>85</v>
      </c>
      <c r="G73" s="110"/>
      <c r="H73" s="88"/>
      <c r="I73" s="88"/>
      <c r="J73" s="111"/>
      <c r="K73" s="111"/>
    </row>
    <row r="74" spans="1:12" customFormat="1" ht="14.4">
      <c r="A74" s="132">
        <v>63</v>
      </c>
      <c r="B74" s="96" t="s">
        <v>191</v>
      </c>
      <c r="C74" s="109" t="s">
        <v>114</v>
      </c>
      <c r="D74" s="134">
        <v>1</v>
      </c>
      <c r="E74" s="140">
        <v>85</v>
      </c>
      <c r="F74" s="140">
        <f t="shared" si="0"/>
        <v>85</v>
      </c>
      <c r="G74" s="153" t="s">
        <v>179</v>
      </c>
      <c r="H74" s="145" t="s">
        <v>114</v>
      </c>
      <c r="I74" s="145">
        <v>2</v>
      </c>
      <c r="J74" s="154">
        <v>12</v>
      </c>
      <c r="K74" s="154">
        <f>J74*I74</f>
        <v>24</v>
      </c>
    </row>
    <row r="75" spans="1:12" ht="14.4">
      <c r="A75" s="132">
        <v>64</v>
      </c>
      <c r="B75" s="36" t="s">
        <v>101</v>
      </c>
      <c r="C75" s="56"/>
      <c r="D75" s="46"/>
      <c r="E75" s="140"/>
      <c r="F75" s="140"/>
      <c r="G75" s="36" t="s">
        <v>102</v>
      </c>
      <c r="H75" s="44"/>
      <c r="I75" s="45"/>
      <c r="J75" s="46"/>
      <c r="K75" s="45">
        <f>SUM(K57:K74)</f>
        <v>1725</v>
      </c>
    </row>
    <row r="76" spans="1:12" ht="15.6">
      <c r="A76" s="132">
        <v>65</v>
      </c>
      <c r="B76" s="38" t="s">
        <v>86</v>
      </c>
      <c r="C76" s="47"/>
      <c r="D76" s="49"/>
      <c r="E76" s="48"/>
      <c r="F76" s="48"/>
      <c r="G76" s="37"/>
      <c r="H76" s="47"/>
      <c r="I76" s="48"/>
      <c r="J76" s="49"/>
      <c r="K76" s="48"/>
    </row>
    <row r="77" spans="1:12" s="85" customFormat="1" ht="14.4">
      <c r="A77" s="132">
        <v>66</v>
      </c>
      <c r="B77" s="92" t="s">
        <v>123</v>
      </c>
      <c r="C77" s="98" t="s">
        <v>117</v>
      </c>
      <c r="D77" s="94">
        <f>D79</f>
        <v>110</v>
      </c>
      <c r="E77" s="140">
        <v>11.049999999999999</v>
      </c>
      <c r="F77" s="140">
        <f t="shared" ref="F77:F118" si="8">D77*E77</f>
        <v>1215.4999999999998</v>
      </c>
      <c r="G77" s="103" t="s">
        <v>124</v>
      </c>
      <c r="H77" s="98" t="s">
        <v>117</v>
      </c>
      <c r="I77" s="95">
        <f>D77</f>
        <v>110</v>
      </c>
      <c r="J77" s="94">
        <v>5.25</v>
      </c>
      <c r="K77" s="95">
        <f>J77*I77</f>
        <v>577.5</v>
      </c>
    </row>
    <row r="78" spans="1:12" s="85" customFormat="1" ht="14.4">
      <c r="A78" s="132">
        <v>67</v>
      </c>
      <c r="B78" s="92"/>
      <c r="C78" s="98"/>
      <c r="D78" s="94"/>
      <c r="E78" s="140"/>
      <c r="F78" s="140"/>
      <c r="G78" s="101" t="s">
        <v>125</v>
      </c>
      <c r="H78" s="102" t="s">
        <v>126</v>
      </c>
      <c r="I78" s="95">
        <v>1</v>
      </c>
      <c r="J78" s="94">
        <v>126.66</v>
      </c>
      <c r="K78" s="95">
        <f t="shared" ref="K78:K83" si="9">J78*I78</f>
        <v>126.66</v>
      </c>
    </row>
    <row r="79" spans="1:12" s="85" customFormat="1" ht="14.4">
      <c r="A79" s="132">
        <v>68</v>
      </c>
      <c r="B79" s="92" t="s">
        <v>120</v>
      </c>
      <c r="C79" s="93" t="s">
        <v>117</v>
      </c>
      <c r="D79" s="94">
        <f>I79+I80</f>
        <v>110</v>
      </c>
      <c r="E79" s="140">
        <v>17.849999999999998</v>
      </c>
      <c r="F79" s="140">
        <f t="shared" si="8"/>
        <v>1963.4999999999998</v>
      </c>
      <c r="G79" s="103" t="s">
        <v>121</v>
      </c>
      <c r="H79" s="98" t="s">
        <v>117</v>
      </c>
      <c r="I79" s="95">
        <v>65</v>
      </c>
      <c r="J79" s="94">
        <v>43.33</v>
      </c>
      <c r="K79" s="95">
        <f t="shared" si="9"/>
        <v>2816.45</v>
      </c>
      <c r="L79" s="143"/>
    </row>
    <row r="80" spans="1:12" s="85" customFormat="1" ht="14.4">
      <c r="A80" s="132">
        <v>69</v>
      </c>
      <c r="B80" s="115"/>
      <c r="C80" s="98"/>
      <c r="D80" s="81"/>
      <c r="E80" s="140"/>
      <c r="F80" s="140"/>
      <c r="G80" s="103" t="s">
        <v>122</v>
      </c>
      <c r="H80" s="98" t="s">
        <v>117</v>
      </c>
      <c r="I80" s="95">
        <v>45</v>
      </c>
      <c r="J80" s="94">
        <v>33</v>
      </c>
      <c r="K80" s="95">
        <f t="shared" si="9"/>
        <v>1485</v>
      </c>
    </row>
    <row r="81" spans="1:12" s="85" customFormat="1" ht="14.4">
      <c r="A81" s="132">
        <v>70</v>
      </c>
      <c r="B81" s="115"/>
      <c r="C81" s="98"/>
      <c r="D81" s="81"/>
      <c r="E81" s="140"/>
      <c r="F81" s="140"/>
      <c r="G81" s="116" t="s">
        <v>147</v>
      </c>
      <c r="H81" s="129" t="s">
        <v>114</v>
      </c>
      <c r="I81" s="100">
        <v>1</v>
      </c>
      <c r="J81" s="100">
        <v>15</v>
      </c>
      <c r="K81" s="95">
        <f t="shared" si="9"/>
        <v>15</v>
      </c>
    </row>
    <row r="82" spans="1:12" s="85" customFormat="1" ht="27.6">
      <c r="A82" s="132">
        <v>71</v>
      </c>
      <c r="B82" s="115"/>
      <c r="C82" s="98"/>
      <c r="D82" s="81"/>
      <c r="E82" s="140"/>
      <c r="F82" s="140"/>
      <c r="G82" s="101" t="s">
        <v>242</v>
      </c>
      <c r="H82" s="102" t="s">
        <v>126</v>
      </c>
      <c r="I82" s="95">
        <v>1</v>
      </c>
      <c r="J82" s="94">
        <v>83.33</v>
      </c>
      <c r="K82" s="95">
        <f t="shared" si="9"/>
        <v>83.33</v>
      </c>
    </row>
    <row r="83" spans="1:12" s="85" customFormat="1" ht="27.6">
      <c r="A83" s="132">
        <v>72</v>
      </c>
      <c r="B83" s="115" t="s">
        <v>151</v>
      </c>
      <c r="C83" s="98" t="s">
        <v>114</v>
      </c>
      <c r="D83" s="81">
        <v>4</v>
      </c>
      <c r="E83" s="140">
        <v>106.25</v>
      </c>
      <c r="F83" s="140">
        <f t="shared" si="8"/>
        <v>425</v>
      </c>
      <c r="G83" s="101" t="s">
        <v>241</v>
      </c>
      <c r="H83" s="102" t="s">
        <v>114</v>
      </c>
      <c r="I83" s="95">
        <v>4</v>
      </c>
      <c r="J83" s="94">
        <v>215.83</v>
      </c>
      <c r="K83" s="95">
        <f t="shared" si="9"/>
        <v>863.32</v>
      </c>
    </row>
    <row r="84" spans="1:12" s="85" customFormat="1" ht="14.4">
      <c r="A84" s="132">
        <v>73</v>
      </c>
      <c r="B84" s="92" t="s">
        <v>127</v>
      </c>
      <c r="C84" s="93" t="s">
        <v>114</v>
      </c>
      <c r="D84" s="94">
        <v>4</v>
      </c>
      <c r="E84" s="140">
        <v>107.1</v>
      </c>
      <c r="F84" s="140">
        <f t="shared" si="8"/>
        <v>428.4</v>
      </c>
      <c r="G84" s="101"/>
      <c r="H84" s="102"/>
      <c r="I84" s="95"/>
      <c r="J84" s="94"/>
      <c r="K84" s="100"/>
    </row>
    <row r="85" spans="1:12" s="85" customFormat="1" ht="27.6">
      <c r="A85" s="132">
        <v>74</v>
      </c>
      <c r="B85" s="90" t="s">
        <v>153</v>
      </c>
      <c r="C85" s="88" t="s">
        <v>114</v>
      </c>
      <c r="D85" s="88">
        <v>23</v>
      </c>
      <c r="E85" s="140">
        <v>170</v>
      </c>
      <c r="F85" s="140">
        <f t="shared" si="8"/>
        <v>3910</v>
      </c>
      <c r="G85" s="101" t="s">
        <v>201</v>
      </c>
      <c r="H85" s="102" t="s">
        <v>114</v>
      </c>
      <c r="I85" s="95">
        <f>D85</f>
        <v>23</v>
      </c>
      <c r="J85" s="169" t="s">
        <v>132</v>
      </c>
      <c r="K85" s="100">
        <v>0</v>
      </c>
    </row>
    <row r="86" spans="1:12" s="85" customFormat="1" ht="27.6">
      <c r="A86" s="132">
        <v>75</v>
      </c>
      <c r="B86" s="90"/>
      <c r="C86" s="88"/>
      <c r="D86" s="88"/>
      <c r="E86" s="140"/>
      <c r="F86" s="140"/>
      <c r="G86" s="101" t="s">
        <v>240</v>
      </c>
      <c r="H86" s="102" t="s">
        <v>114</v>
      </c>
      <c r="I86" s="95">
        <f>D85*3</f>
        <v>69</v>
      </c>
      <c r="J86" s="81">
        <v>18.88</v>
      </c>
      <c r="K86" s="100">
        <f>I86*J86</f>
        <v>1302.72</v>
      </c>
    </row>
    <row r="87" spans="1:12" s="85" customFormat="1" ht="14.4">
      <c r="A87" s="132">
        <v>76</v>
      </c>
      <c r="B87" s="92" t="s">
        <v>148</v>
      </c>
      <c r="C87" s="93" t="s">
        <v>117</v>
      </c>
      <c r="D87" s="94">
        <v>15</v>
      </c>
      <c r="E87" s="140">
        <v>14.45</v>
      </c>
      <c r="F87" s="140">
        <f t="shared" si="8"/>
        <v>216.75</v>
      </c>
      <c r="G87" s="99" t="s">
        <v>199</v>
      </c>
      <c r="H87" s="129" t="s">
        <v>117</v>
      </c>
      <c r="I87" s="81">
        <f>D87</f>
        <v>15</v>
      </c>
      <c r="J87" s="100">
        <v>15</v>
      </c>
      <c r="K87" s="100">
        <f>J87*I87</f>
        <v>225</v>
      </c>
    </row>
    <row r="88" spans="1:12" s="85" customFormat="1" ht="27.6">
      <c r="A88" s="132">
        <v>77</v>
      </c>
      <c r="B88" s="92" t="s">
        <v>218</v>
      </c>
      <c r="C88" s="93" t="s">
        <v>114</v>
      </c>
      <c r="D88" s="94">
        <v>3</v>
      </c>
      <c r="E88" s="140">
        <v>113.05</v>
      </c>
      <c r="F88" s="140">
        <f t="shared" si="8"/>
        <v>339.15</v>
      </c>
      <c r="G88" s="115" t="s">
        <v>200</v>
      </c>
      <c r="H88" s="97" t="s">
        <v>114</v>
      </c>
      <c r="I88" s="95">
        <v>2</v>
      </c>
      <c r="J88" s="169" t="s">
        <v>132</v>
      </c>
      <c r="K88" s="100">
        <v>0</v>
      </c>
    </row>
    <row r="89" spans="1:12" s="143" customFormat="1" ht="27.6">
      <c r="A89" s="132">
        <v>78</v>
      </c>
      <c r="B89" s="146"/>
      <c r="C89" s="147"/>
      <c r="D89" s="148"/>
      <c r="E89" s="140"/>
      <c r="F89" s="140"/>
      <c r="G89" s="115" t="s">
        <v>219</v>
      </c>
      <c r="H89" s="97" t="s">
        <v>114</v>
      </c>
      <c r="I89" s="149">
        <v>1</v>
      </c>
      <c r="J89" s="169" t="s">
        <v>132</v>
      </c>
      <c r="K89" s="151">
        <v>0</v>
      </c>
    </row>
    <row r="90" spans="1:12" s="85" customFormat="1" ht="14.4">
      <c r="A90" s="132">
        <v>79</v>
      </c>
      <c r="B90" s="92" t="s">
        <v>128</v>
      </c>
      <c r="C90" s="93" t="s">
        <v>114</v>
      </c>
      <c r="D90" s="94">
        <v>5</v>
      </c>
      <c r="E90" s="140">
        <v>85</v>
      </c>
      <c r="F90" s="140">
        <f t="shared" si="8"/>
        <v>425</v>
      </c>
      <c r="G90" s="115" t="s">
        <v>129</v>
      </c>
      <c r="H90" s="97" t="s">
        <v>114</v>
      </c>
      <c r="I90" s="95">
        <f>D90</f>
        <v>5</v>
      </c>
      <c r="J90" s="81">
        <v>54.16</v>
      </c>
      <c r="K90" s="100">
        <f>J90*I90</f>
        <v>270.79999999999995</v>
      </c>
    </row>
    <row r="91" spans="1:12" s="85" customFormat="1" ht="14.4">
      <c r="A91" s="132">
        <v>80</v>
      </c>
      <c r="B91" s="92" t="s">
        <v>130</v>
      </c>
      <c r="C91" s="93" t="s">
        <v>114</v>
      </c>
      <c r="D91" s="94">
        <v>12</v>
      </c>
      <c r="E91" s="140">
        <v>68</v>
      </c>
      <c r="F91" s="140">
        <f t="shared" si="8"/>
        <v>816</v>
      </c>
      <c r="G91" s="116" t="s">
        <v>165</v>
      </c>
      <c r="H91" s="98" t="s">
        <v>114</v>
      </c>
      <c r="I91" s="81">
        <f>D91</f>
        <v>12</v>
      </c>
      <c r="J91" s="81">
        <v>81.67</v>
      </c>
      <c r="K91" s="100">
        <f t="shared" ref="K91:K100" si="10">J91*I91</f>
        <v>980.04</v>
      </c>
      <c r="L91" s="143"/>
    </row>
    <row r="92" spans="1:12" s="143" customFormat="1" ht="14.4">
      <c r="A92" s="132">
        <v>81</v>
      </c>
      <c r="B92" s="191"/>
      <c r="C92" s="192"/>
      <c r="D92" s="148"/>
      <c r="E92" s="140"/>
      <c r="F92" s="140"/>
      <c r="G92" s="116"/>
      <c r="H92" s="98"/>
      <c r="I92" s="139"/>
      <c r="J92" s="139"/>
      <c r="K92" s="151"/>
    </row>
    <row r="93" spans="1:12" s="174" customFormat="1" ht="29.4" customHeight="1">
      <c r="A93" s="132">
        <v>82</v>
      </c>
      <c r="B93" s="170" t="s">
        <v>205</v>
      </c>
      <c r="C93" s="171" t="s">
        <v>117</v>
      </c>
      <c r="D93" s="148">
        <v>9.6</v>
      </c>
      <c r="E93" s="140">
        <v>34</v>
      </c>
      <c r="F93" s="140">
        <f t="shared" si="8"/>
        <v>326.39999999999998</v>
      </c>
      <c r="G93" s="115" t="s">
        <v>215</v>
      </c>
      <c r="H93" s="173" t="s">
        <v>114</v>
      </c>
      <c r="I93" s="139">
        <v>5</v>
      </c>
      <c r="J93" s="139">
        <v>216.67</v>
      </c>
      <c r="K93" s="151">
        <f t="shared" si="10"/>
        <v>1083.3499999999999</v>
      </c>
    </row>
    <row r="94" spans="1:12" s="174" customFormat="1" ht="27.6">
      <c r="A94" s="132">
        <v>83</v>
      </c>
      <c r="B94" s="175" t="s">
        <v>206</v>
      </c>
      <c r="C94" s="171" t="s">
        <v>117</v>
      </c>
      <c r="D94" s="148">
        <v>9.6</v>
      </c>
      <c r="E94" s="140">
        <v>59.5</v>
      </c>
      <c r="F94" s="140">
        <f t="shared" si="8"/>
        <v>571.19999999999993</v>
      </c>
      <c r="G94" s="115" t="s">
        <v>212</v>
      </c>
      <c r="H94" s="176" t="s">
        <v>207</v>
      </c>
      <c r="I94" s="139">
        <v>4</v>
      </c>
      <c r="J94" s="139">
        <v>221.66</v>
      </c>
      <c r="K94" s="182">
        <f t="shared" si="10"/>
        <v>886.64</v>
      </c>
    </row>
    <row r="95" spans="1:12" s="174" customFormat="1" ht="27.6">
      <c r="A95" s="132">
        <v>84</v>
      </c>
      <c r="B95" s="175"/>
      <c r="C95" s="171"/>
      <c r="D95" s="148"/>
      <c r="E95" s="140"/>
      <c r="F95" s="140"/>
      <c r="G95" s="115" t="s">
        <v>208</v>
      </c>
      <c r="H95" s="183" t="s">
        <v>207</v>
      </c>
      <c r="I95" s="139">
        <v>3</v>
      </c>
      <c r="J95" s="139">
        <v>46.67</v>
      </c>
      <c r="K95" s="182">
        <f t="shared" si="10"/>
        <v>140.01</v>
      </c>
    </row>
    <row r="96" spans="1:12" s="174" customFormat="1" ht="16.5" customHeight="1">
      <c r="A96" s="132">
        <v>85</v>
      </c>
      <c r="B96" s="170" t="s">
        <v>209</v>
      </c>
      <c r="C96" s="171" t="s">
        <v>117</v>
      </c>
      <c r="D96" s="148">
        <v>8</v>
      </c>
      <c r="E96" s="140">
        <v>14.45</v>
      </c>
      <c r="F96" s="140">
        <f t="shared" si="8"/>
        <v>115.6</v>
      </c>
      <c r="G96" s="115" t="s">
        <v>210</v>
      </c>
      <c r="H96" s="173" t="s">
        <v>117</v>
      </c>
      <c r="I96" s="139">
        <v>8</v>
      </c>
      <c r="J96" s="139">
        <v>15</v>
      </c>
      <c r="K96" s="182">
        <f t="shared" si="10"/>
        <v>120</v>
      </c>
    </row>
    <row r="97" spans="1:11" s="174" customFormat="1" ht="33" customHeight="1">
      <c r="A97" s="132">
        <v>86</v>
      </c>
      <c r="B97" s="172"/>
      <c r="C97" s="173"/>
      <c r="D97" s="148"/>
      <c r="E97" s="140"/>
      <c r="F97" s="140"/>
      <c r="G97" s="115" t="s">
        <v>214</v>
      </c>
      <c r="H97" s="173" t="s">
        <v>114</v>
      </c>
      <c r="I97" s="139">
        <v>8</v>
      </c>
      <c r="J97" s="139">
        <v>26.67</v>
      </c>
      <c r="K97" s="182">
        <f t="shared" si="10"/>
        <v>213.36</v>
      </c>
    </row>
    <row r="98" spans="1:11" s="174" customFormat="1" ht="33.6" customHeight="1">
      <c r="A98" s="132">
        <v>87</v>
      </c>
      <c r="B98" s="178" t="s">
        <v>211</v>
      </c>
      <c r="C98" s="179" t="s">
        <v>117</v>
      </c>
      <c r="D98" s="148">
        <v>8</v>
      </c>
      <c r="E98" s="140">
        <v>51.85</v>
      </c>
      <c r="F98" s="140">
        <f t="shared" si="8"/>
        <v>414.8</v>
      </c>
      <c r="G98" s="116" t="s">
        <v>233</v>
      </c>
      <c r="H98" s="173" t="s">
        <v>114</v>
      </c>
      <c r="I98" s="139">
        <v>8</v>
      </c>
      <c r="J98" s="139">
        <v>166.67</v>
      </c>
      <c r="K98" s="182">
        <f t="shared" si="10"/>
        <v>1333.36</v>
      </c>
    </row>
    <row r="99" spans="1:11" s="174" customFormat="1" ht="16.5" customHeight="1">
      <c r="A99" s="132">
        <v>88</v>
      </c>
      <c r="B99" s="178"/>
      <c r="C99" s="181"/>
      <c r="D99" s="180"/>
      <c r="E99" s="140"/>
      <c r="F99" s="140"/>
      <c r="G99" s="115" t="s">
        <v>213</v>
      </c>
      <c r="H99" s="173" t="s">
        <v>114</v>
      </c>
      <c r="I99" s="139">
        <v>8</v>
      </c>
      <c r="J99" s="139">
        <v>14.33</v>
      </c>
      <c r="K99" s="182">
        <f t="shared" si="10"/>
        <v>114.64</v>
      </c>
    </row>
    <row r="100" spans="1:11" s="174" customFormat="1" ht="27.6">
      <c r="A100" s="132">
        <v>89</v>
      </c>
      <c r="B100" s="175"/>
      <c r="C100" s="171"/>
      <c r="D100" s="177"/>
      <c r="E100" s="140"/>
      <c r="F100" s="140"/>
      <c r="G100" s="189" t="s">
        <v>234</v>
      </c>
      <c r="H100" s="190" t="s">
        <v>114</v>
      </c>
      <c r="I100" s="164">
        <v>5</v>
      </c>
      <c r="J100" s="139">
        <v>50</v>
      </c>
      <c r="K100" s="182">
        <f t="shared" si="10"/>
        <v>250</v>
      </c>
    </row>
    <row r="101" spans="1:11" s="85" customFormat="1" ht="27.6">
      <c r="A101" s="132">
        <v>90</v>
      </c>
      <c r="B101" s="92" t="s">
        <v>131</v>
      </c>
      <c r="C101" s="93" t="s">
        <v>114</v>
      </c>
      <c r="D101" s="94">
        <v>2</v>
      </c>
      <c r="E101" s="140">
        <v>85</v>
      </c>
      <c r="F101" s="140">
        <f t="shared" si="8"/>
        <v>170</v>
      </c>
      <c r="G101" s="101" t="s">
        <v>217</v>
      </c>
      <c r="H101" s="102" t="s">
        <v>114</v>
      </c>
      <c r="I101" s="139">
        <v>2</v>
      </c>
      <c r="J101" s="169" t="s">
        <v>132</v>
      </c>
      <c r="K101" s="95">
        <v>0</v>
      </c>
    </row>
    <row r="102" spans="1:11" s="85" customFormat="1" ht="27.6">
      <c r="A102" s="132">
        <v>91</v>
      </c>
      <c r="B102" s="92" t="s">
        <v>133</v>
      </c>
      <c r="C102" s="93" t="s">
        <v>114</v>
      </c>
      <c r="D102" s="94">
        <v>1</v>
      </c>
      <c r="E102" s="140">
        <v>85</v>
      </c>
      <c r="F102" s="140">
        <f t="shared" si="8"/>
        <v>85</v>
      </c>
      <c r="G102" s="101" t="s">
        <v>216</v>
      </c>
      <c r="H102" s="102" t="s">
        <v>114</v>
      </c>
      <c r="I102" s="139">
        <v>1</v>
      </c>
      <c r="J102" s="169" t="s">
        <v>132</v>
      </c>
      <c r="K102" s="95">
        <v>0</v>
      </c>
    </row>
    <row r="103" spans="1:11" s="85" customFormat="1" ht="27.6">
      <c r="A103" s="132">
        <v>92</v>
      </c>
      <c r="B103" s="103" t="s">
        <v>134</v>
      </c>
      <c r="C103" s="93" t="s">
        <v>135</v>
      </c>
      <c r="D103" s="94">
        <v>1</v>
      </c>
      <c r="E103" s="140">
        <v>1275</v>
      </c>
      <c r="F103" s="140">
        <f t="shared" si="8"/>
        <v>1275</v>
      </c>
      <c r="G103" s="117"/>
      <c r="H103" s="98"/>
      <c r="I103" s="81"/>
      <c r="J103" s="81"/>
      <c r="K103" s="81"/>
    </row>
    <row r="104" spans="1:11" ht="27.6">
      <c r="A104" s="132">
        <v>93</v>
      </c>
      <c r="B104" s="27" t="s">
        <v>103</v>
      </c>
      <c r="C104" s="57"/>
      <c r="D104" s="52"/>
      <c r="E104" s="140"/>
      <c r="F104" s="51">
        <f>SUM(F77:F103)</f>
        <v>12697.3</v>
      </c>
      <c r="G104" s="27" t="s">
        <v>104</v>
      </c>
      <c r="H104" s="50"/>
      <c r="I104" s="51"/>
      <c r="J104" s="52"/>
      <c r="K104" s="51">
        <f>SUM(K77:K103)</f>
        <v>12887.18</v>
      </c>
    </row>
    <row r="105" spans="1:11" ht="15.6">
      <c r="A105" s="132">
        <v>94</v>
      </c>
      <c r="B105" s="38" t="s">
        <v>87</v>
      </c>
      <c r="C105" s="39"/>
      <c r="D105" s="54"/>
      <c r="E105" s="53"/>
      <c r="F105" s="53"/>
      <c r="G105" s="22"/>
      <c r="H105" s="39"/>
      <c r="I105" s="53"/>
      <c r="J105" s="54"/>
      <c r="K105" s="53"/>
    </row>
    <row r="106" spans="1:11" s="85" customFormat="1" ht="27.6">
      <c r="A106" s="132">
        <v>95</v>
      </c>
      <c r="B106" s="118" t="s">
        <v>136</v>
      </c>
      <c r="C106" s="119" t="s">
        <v>117</v>
      </c>
      <c r="D106" s="94">
        <v>115</v>
      </c>
      <c r="E106" s="140">
        <v>15.299999999999999</v>
      </c>
      <c r="F106" s="140">
        <f t="shared" si="8"/>
        <v>1759.4999999999998</v>
      </c>
      <c r="G106" s="101" t="s">
        <v>238</v>
      </c>
      <c r="H106" s="102" t="s">
        <v>117</v>
      </c>
      <c r="I106" s="95">
        <f>D106*1.1</f>
        <v>126.50000000000001</v>
      </c>
      <c r="J106" s="94">
        <v>14.58</v>
      </c>
      <c r="K106" s="95">
        <f>J106*I106</f>
        <v>1844.3700000000001</v>
      </c>
    </row>
    <row r="107" spans="1:11" s="85" customFormat="1" ht="14.4">
      <c r="A107" s="132">
        <v>96</v>
      </c>
      <c r="B107" s="118" t="s">
        <v>137</v>
      </c>
      <c r="C107" s="119" t="s">
        <v>114</v>
      </c>
      <c r="D107" s="94">
        <v>10</v>
      </c>
      <c r="E107" s="140">
        <v>20.399999999999999</v>
      </c>
      <c r="F107" s="140">
        <f t="shared" si="8"/>
        <v>204</v>
      </c>
      <c r="G107" s="101" t="s">
        <v>138</v>
      </c>
      <c r="H107" s="102" t="s">
        <v>114</v>
      </c>
      <c r="I107" s="95">
        <v>10</v>
      </c>
      <c r="J107" s="94">
        <v>10</v>
      </c>
      <c r="K107" s="95">
        <f t="shared" ref="K107" si="11">J107*I107</f>
        <v>100</v>
      </c>
    </row>
    <row r="108" spans="1:11" s="143" customFormat="1" ht="14.4">
      <c r="A108" s="132">
        <v>97</v>
      </c>
      <c r="B108" s="120" t="s">
        <v>157</v>
      </c>
      <c r="C108" s="121" t="s">
        <v>114</v>
      </c>
      <c r="D108" s="151">
        <v>4</v>
      </c>
      <c r="E108" s="140">
        <v>52.699999999999996</v>
      </c>
      <c r="F108" s="140">
        <f t="shared" si="8"/>
        <v>210.79999999999998</v>
      </c>
      <c r="G108" s="123" t="s">
        <v>237</v>
      </c>
      <c r="H108" s="124" t="s">
        <v>114</v>
      </c>
      <c r="I108" s="122">
        <v>4</v>
      </c>
      <c r="J108" s="151">
        <v>135.83000000000001</v>
      </c>
      <c r="K108" s="149">
        <f>J108*I108</f>
        <v>543.32000000000005</v>
      </c>
    </row>
    <row r="109" spans="1:11" s="125" customFormat="1" ht="14.4">
      <c r="A109" s="132">
        <v>98</v>
      </c>
      <c r="B109" s="120"/>
      <c r="C109" s="121"/>
      <c r="D109" s="100"/>
      <c r="E109" s="140"/>
      <c r="F109" s="140"/>
      <c r="G109" s="123"/>
      <c r="H109" s="124"/>
      <c r="I109" s="122"/>
      <c r="J109" s="100"/>
      <c r="K109" s="95"/>
    </row>
    <row r="110" spans="1:11" ht="27.6">
      <c r="A110" s="132">
        <v>99</v>
      </c>
      <c r="B110" s="27" t="s">
        <v>105</v>
      </c>
      <c r="C110" s="57"/>
      <c r="D110" s="52"/>
      <c r="E110" s="140"/>
      <c r="F110" s="51">
        <f>SUM(F106:F109)</f>
        <v>2174.2999999999997</v>
      </c>
      <c r="G110" s="27" t="s">
        <v>106</v>
      </c>
      <c r="H110" s="50"/>
      <c r="I110" s="51"/>
      <c r="J110" s="52"/>
      <c r="K110" s="51">
        <f>SUM(K106:K109)</f>
        <v>2487.69</v>
      </c>
    </row>
    <row r="111" spans="1:11" ht="15.6">
      <c r="A111" s="132">
        <v>100</v>
      </c>
      <c r="B111" s="38" t="s">
        <v>88</v>
      </c>
      <c r="C111" s="39"/>
      <c r="D111" s="54"/>
      <c r="E111" s="53"/>
      <c r="F111" s="53"/>
      <c r="G111" s="25"/>
      <c r="H111" s="55"/>
      <c r="I111" s="53"/>
      <c r="J111" s="54"/>
      <c r="K111" s="53"/>
    </row>
    <row r="112" spans="1:11" s="85" customFormat="1" ht="14.4">
      <c r="A112" s="132">
        <v>101</v>
      </c>
      <c r="B112" s="106" t="s">
        <v>140</v>
      </c>
      <c r="C112" s="93" t="s">
        <v>113</v>
      </c>
      <c r="D112" s="126">
        <v>37.5</v>
      </c>
      <c r="E112" s="140">
        <v>37.4</v>
      </c>
      <c r="F112" s="140">
        <f t="shared" si="8"/>
        <v>1402.5</v>
      </c>
      <c r="G112" s="127"/>
      <c r="H112" s="102"/>
      <c r="I112" s="95"/>
      <c r="J112" s="94"/>
      <c r="K112" s="95"/>
    </row>
    <row r="113" spans="1:12" s="85" customFormat="1" ht="14.4">
      <c r="A113" s="132">
        <v>102</v>
      </c>
      <c r="B113" s="106" t="s">
        <v>141</v>
      </c>
      <c r="C113" s="93" t="s">
        <v>142</v>
      </c>
      <c r="D113" s="126">
        <v>0.5</v>
      </c>
      <c r="E113" s="140">
        <v>246.5</v>
      </c>
      <c r="F113" s="140">
        <f t="shared" si="8"/>
        <v>123.25</v>
      </c>
      <c r="G113" s="127" t="s">
        <v>239</v>
      </c>
      <c r="H113" s="102" t="s">
        <v>114</v>
      </c>
      <c r="I113" s="95">
        <v>40</v>
      </c>
      <c r="J113" s="94">
        <v>9.58</v>
      </c>
      <c r="K113" s="95">
        <f>I113*J113</f>
        <v>383.2</v>
      </c>
    </row>
    <row r="114" spans="1:12" s="85" customFormat="1" ht="14.4">
      <c r="A114" s="132">
        <v>103</v>
      </c>
      <c r="B114" s="128" t="s">
        <v>202</v>
      </c>
      <c r="C114" s="93" t="s">
        <v>143</v>
      </c>
      <c r="D114" s="94">
        <v>1</v>
      </c>
      <c r="E114" s="140">
        <v>935</v>
      </c>
      <c r="F114" s="140">
        <f t="shared" si="8"/>
        <v>935</v>
      </c>
      <c r="G114" s="127"/>
      <c r="H114" s="102"/>
      <c r="I114" s="113"/>
      <c r="J114" s="114"/>
      <c r="K114" s="113"/>
    </row>
    <row r="115" spans="1:12" s="85" customFormat="1" ht="14.4">
      <c r="A115" s="132">
        <v>104</v>
      </c>
      <c r="B115" s="128" t="s">
        <v>144</v>
      </c>
      <c r="C115" s="93" t="s">
        <v>113</v>
      </c>
      <c r="D115" s="94">
        <v>9</v>
      </c>
      <c r="E115" s="140">
        <v>34</v>
      </c>
      <c r="F115" s="140">
        <f t="shared" si="8"/>
        <v>306</v>
      </c>
      <c r="G115" s="127"/>
      <c r="H115" s="102"/>
      <c r="I115" s="113"/>
      <c r="J115" s="114"/>
      <c r="K115" s="113"/>
    </row>
    <row r="116" spans="1:12" s="143" customFormat="1" ht="14.4">
      <c r="A116" s="132">
        <v>105</v>
      </c>
      <c r="B116" s="128" t="s">
        <v>245</v>
      </c>
      <c r="C116" s="147" t="s">
        <v>250</v>
      </c>
      <c r="D116" s="148">
        <v>2</v>
      </c>
      <c r="E116" s="140">
        <v>2500</v>
      </c>
      <c r="F116" s="140">
        <f t="shared" si="8"/>
        <v>5000</v>
      </c>
      <c r="G116" s="127"/>
      <c r="H116" s="102"/>
      <c r="I116" s="113"/>
      <c r="J116" s="114"/>
      <c r="K116" s="113"/>
    </row>
    <row r="117" spans="1:12" s="143" customFormat="1" ht="14.4">
      <c r="A117" s="132">
        <v>106</v>
      </c>
      <c r="B117" s="128" t="s">
        <v>243</v>
      </c>
      <c r="C117" s="147" t="s">
        <v>244</v>
      </c>
      <c r="D117" s="148">
        <v>3</v>
      </c>
      <c r="E117" s="140">
        <v>148.75</v>
      </c>
      <c r="F117" s="140">
        <f t="shared" si="8"/>
        <v>446.25</v>
      </c>
      <c r="G117" s="127"/>
      <c r="H117" s="102"/>
      <c r="I117" s="113"/>
      <c r="J117" s="114"/>
      <c r="K117" s="113"/>
    </row>
    <row r="118" spans="1:12" s="85" customFormat="1" ht="14.4">
      <c r="A118" s="132">
        <v>107</v>
      </c>
      <c r="B118" s="128" t="s">
        <v>145</v>
      </c>
      <c r="C118" s="93" t="s">
        <v>113</v>
      </c>
      <c r="D118" s="94">
        <v>45.07</v>
      </c>
      <c r="E118" s="140">
        <v>22.95</v>
      </c>
      <c r="F118" s="140">
        <f t="shared" si="8"/>
        <v>1034.3564999999999</v>
      </c>
      <c r="G118" s="127"/>
      <c r="H118" s="102"/>
      <c r="I118" s="113"/>
      <c r="J118" s="114"/>
      <c r="K118" s="113"/>
    </row>
    <row r="119" spans="1:12" ht="27.6">
      <c r="A119" s="41"/>
      <c r="B119" s="27" t="s">
        <v>107</v>
      </c>
      <c r="C119" s="28"/>
      <c r="D119" s="29"/>
      <c r="E119" s="29"/>
      <c r="F119" s="51">
        <f>SUM(F112:F118)</f>
        <v>9247.3564999999999</v>
      </c>
      <c r="G119" s="32" t="s">
        <v>98</v>
      </c>
      <c r="H119" s="31"/>
      <c r="I119" s="30"/>
      <c r="J119" s="29"/>
      <c r="K119" s="51">
        <f>SUM(K112:K118)</f>
        <v>383.2</v>
      </c>
    </row>
    <row r="120" spans="1:12" ht="14.4">
      <c r="A120" s="42"/>
      <c r="B120" s="58"/>
      <c r="C120" s="59"/>
      <c r="D120" s="60"/>
      <c r="E120" s="60"/>
      <c r="F120" s="61"/>
      <c r="G120" s="62" t="s">
        <v>90</v>
      </c>
      <c r="H120" s="63"/>
      <c r="I120" s="64"/>
      <c r="J120" s="64"/>
      <c r="K120" s="65">
        <f>K119+K110+K104+K75+K55</f>
        <v>31538.200335714286</v>
      </c>
    </row>
    <row r="121" spans="1:12" ht="14.4">
      <c r="A121" s="42"/>
      <c r="B121" s="62" t="s">
        <v>89</v>
      </c>
      <c r="C121" s="63"/>
      <c r="D121" s="34"/>
      <c r="E121" s="34"/>
      <c r="F121" s="66">
        <f>F119+F110+F104+F75+F55</f>
        <v>37853.426500000001</v>
      </c>
      <c r="G121" s="67" t="s">
        <v>91</v>
      </c>
      <c r="H121" s="68">
        <v>0.05</v>
      </c>
      <c r="I121" s="64"/>
      <c r="J121" s="64"/>
      <c r="K121" s="65">
        <f>K120*H121</f>
        <v>1576.9100167857143</v>
      </c>
    </row>
    <row r="122" spans="1:12" ht="14.4">
      <c r="A122" s="42"/>
      <c r="B122" s="67"/>
      <c r="C122" s="69"/>
      <c r="D122" s="35"/>
      <c r="E122" s="35"/>
      <c r="F122" s="66"/>
      <c r="G122" s="70" t="s">
        <v>93</v>
      </c>
      <c r="H122" s="63"/>
      <c r="I122" s="64"/>
      <c r="J122" s="64"/>
      <c r="K122" s="65">
        <f>K120+K121</f>
        <v>33115.1103525</v>
      </c>
    </row>
    <row r="123" spans="1:12" ht="14.4">
      <c r="A123" s="42"/>
      <c r="B123" s="70" t="s">
        <v>92</v>
      </c>
      <c r="C123" s="71"/>
      <c r="D123" s="34"/>
      <c r="E123" s="34"/>
      <c r="F123" s="66">
        <f>F121</f>
        <v>37853.426500000001</v>
      </c>
      <c r="G123" s="70" t="s">
        <v>94</v>
      </c>
      <c r="H123" s="71"/>
      <c r="I123" s="64"/>
      <c r="J123" s="64"/>
      <c r="K123" s="65">
        <f>F121+K122</f>
        <v>70968.536852499994</v>
      </c>
      <c r="L123" s="133"/>
    </row>
    <row r="124" spans="1:12" ht="14.4">
      <c r="A124" s="42"/>
      <c r="B124" s="72"/>
      <c r="C124" s="71"/>
      <c r="D124" s="72"/>
      <c r="E124" s="72"/>
      <c r="F124" s="72"/>
      <c r="G124" s="70" t="s">
        <v>96</v>
      </c>
      <c r="H124" s="71"/>
      <c r="I124" s="64"/>
      <c r="J124" s="64"/>
      <c r="K124" s="65">
        <f>K123*0.2</f>
        <v>14193.7073705</v>
      </c>
      <c r="L124" s="133"/>
    </row>
    <row r="125" spans="1:12" ht="14.4">
      <c r="A125" s="42"/>
      <c r="B125" s="72"/>
      <c r="C125" s="71"/>
      <c r="D125" s="72"/>
      <c r="E125" s="72"/>
      <c r="F125" s="72"/>
      <c r="G125" s="70" t="s">
        <v>97</v>
      </c>
      <c r="H125" s="71"/>
      <c r="I125" s="64"/>
      <c r="J125" s="64"/>
      <c r="K125" s="65">
        <f>K124+K123</f>
        <v>85162.244222999987</v>
      </c>
    </row>
  </sheetData>
  <mergeCells count="7">
    <mergeCell ref="B1:C1"/>
    <mergeCell ref="G1:K1"/>
    <mergeCell ref="B2:C2"/>
    <mergeCell ref="A4:K4"/>
    <mergeCell ref="A5:K5"/>
    <mergeCell ref="A7:K9"/>
    <mergeCell ref="A6:K6"/>
  </mergeCells>
  <pageMargins left="0.7" right="0.7" top="0.75" bottom="0.75" header="0.3" footer="0.3"/>
  <pageSetup paperSize="9" scale="66"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Додаток 2</vt:lpstr>
      <vt:lpstr>Основні положеня</vt:lpstr>
      <vt:lpstr>подсобка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Dudenko Zhanna</cp:lastModifiedBy>
  <cp:lastPrinted>2021-07-16T11:43:26Z</cp:lastPrinted>
  <dcterms:created xsi:type="dcterms:W3CDTF">1996-10-08T23:32:00Z</dcterms:created>
  <dcterms:modified xsi:type="dcterms:W3CDTF">2022-06-14T11:59:19Z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1049-11.2.0.9169</vt:lpwstr>
  </property>
</Properties>
</file>