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Харьков Рождественская29\"/>
    </mc:Choice>
  </mc:AlternateContent>
  <bookViews>
    <workbookView xWindow="0" yWindow="0" windowWidth="20490" windowHeight="7245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3" l="1"/>
  <c r="I81" i="3"/>
  <c r="I80" i="3"/>
  <c r="K80" i="3" s="1"/>
  <c r="K81" i="3"/>
  <c r="F80" i="3"/>
  <c r="I79" i="3"/>
  <c r="K79" i="3" s="1"/>
  <c r="I78" i="3"/>
  <c r="K78" i="3" s="1"/>
  <c r="F78" i="3"/>
  <c r="K77" i="3"/>
  <c r="F77" i="3"/>
  <c r="K76" i="3"/>
  <c r="F76" i="3"/>
  <c r="K75" i="3"/>
  <c r="F75" i="3"/>
  <c r="K82" i="3" l="1"/>
  <c r="F71" i="3"/>
  <c r="F72" i="3"/>
  <c r="F73" i="3"/>
  <c r="F74" i="3"/>
  <c r="F70" i="3"/>
  <c r="F85" i="3" l="1"/>
  <c r="F86" i="3"/>
  <c r="F87" i="3"/>
  <c r="F84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6" i="3"/>
  <c r="F37" i="3"/>
  <c r="F38" i="3"/>
  <c r="F39" i="3"/>
  <c r="F40" i="3"/>
  <c r="F41" i="3"/>
  <c r="F42" i="3"/>
  <c r="F44" i="3"/>
  <c r="F45" i="3"/>
  <c r="F51" i="3"/>
  <c r="F52" i="3"/>
  <c r="F53" i="3"/>
  <c r="F54" i="3"/>
  <c r="F55" i="3"/>
  <c r="F56" i="3"/>
  <c r="F57" i="3"/>
  <c r="F58" i="3"/>
  <c r="F59" i="3"/>
  <c r="F60" i="3"/>
  <c r="F62" i="3"/>
  <c r="F63" i="3"/>
  <c r="F8" i="3"/>
  <c r="D43" i="3"/>
  <c r="F43" i="3" s="1"/>
  <c r="D27" i="3"/>
  <c r="F27" i="3" s="1"/>
  <c r="F88" i="3" l="1"/>
  <c r="K85" i="3"/>
  <c r="K88" i="3" s="1"/>
  <c r="J8" i="3"/>
  <c r="K8" i="3" s="1"/>
  <c r="J9" i="3"/>
  <c r="K9" i="3" s="1"/>
  <c r="J10" i="3"/>
  <c r="K10" i="3" s="1"/>
  <c r="J11" i="3"/>
  <c r="K11" i="3" s="1"/>
  <c r="F89" i="3" l="1"/>
  <c r="F91" i="3" s="1"/>
  <c r="K89" i="3"/>
  <c r="K90" i="3" s="1"/>
  <c r="K92" i="3" s="1"/>
  <c r="K91" i="3" l="1"/>
</calcChain>
</file>

<file path=xl/sharedStrings.xml><?xml version="1.0" encoding="utf-8"?>
<sst xmlns="http://schemas.openxmlformats.org/spreadsheetml/2006/main" count="201" uniqueCount="123">
  <si>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</si>
  <si>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</si>
  <si>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</si>
  <si>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</si>
  <si>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</si>
  <si>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</si>
  <si>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</si>
  <si>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</si>
  <si>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</si>
  <si>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</si>
  <si>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</si>
  <si>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</si>
  <si>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</si>
  <si>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</si>
  <si>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</si>
  <si>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</si>
  <si>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</si>
  <si>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</si>
  <si>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</si>
  <si>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</si>
  <si>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</si>
  <si>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</si>
  <si>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</si>
  <si>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</si>
  <si>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</si>
  <si>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</si>
  <si>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</si>
  <si>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</si>
  <si>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</si>
  <si>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</si>
  <si>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</si>
  <si>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</si>
  <si>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</si>
  <si>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Картонна коробка гофроящик 500х240х280 10 шт</t>
  </si>
  <si>
    <t>Демонтаж обладнання з пакуванням та навантаженням</t>
  </si>
  <si>
    <t xml:space="preserve">Дефектний акт </t>
  </si>
  <si>
    <t>адреса: м. Харків, вул. Різдвяна 29Б</t>
  </si>
  <si>
    <t>Вивіска 6000х1200 + 6000х1200 (всего 12 метрів із двох частин)</t>
  </si>
  <si>
    <t>Вивіска 1500х500мм</t>
  </si>
  <si>
    <t>Вивіска 6000х1200 + 6000х1200мм (всего 12метров из двух частей)</t>
  </si>
  <si>
    <t>шт.</t>
  </si>
  <si>
    <t xml:space="preserve">Банер натянугнутий  на металевій рамці із квадратної труби 20х20мм (розмір рамки 3900х3350мм). </t>
  </si>
  <si>
    <t>Пожежний світильник  "Вихід"</t>
  </si>
  <si>
    <t>Світильник Cezar-at</t>
  </si>
  <si>
    <t>Терморегулятор</t>
  </si>
  <si>
    <t>Термінал поповнення рахунку</t>
  </si>
  <si>
    <t>Підсилювач звуковий</t>
  </si>
  <si>
    <t>Світильник світлодіодний 600х600мм</t>
  </si>
  <si>
    <t>Холодильник</t>
  </si>
  <si>
    <t>Лічильник холодної води ЛК-15Х</t>
  </si>
  <si>
    <t>Лічильник ЦЭ6804-U/1 230В (6-60А) 3Ф</t>
  </si>
  <si>
    <t>Решітка для наружного блоку кондиціонера</t>
  </si>
  <si>
    <t>Решітка розсувна 1400х2000мм</t>
  </si>
  <si>
    <t>Шафа металева 1000х400х2000</t>
  </si>
  <si>
    <t>Електрообігрівач інфрочерврний Білюкс Б100</t>
  </si>
  <si>
    <t>Теплова завіса</t>
  </si>
  <si>
    <t>Колонка звукова</t>
  </si>
  <si>
    <t>Реле часу</t>
  </si>
  <si>
    <t>Шафа 19   настінна розбірна Pleolan 12U (640x600x450)</t>
  </si>
  <si>
    <t xml:space="preserve"> 19" Patch Panel, 24xRJ45, DG+. 568A/B, UTP,Cat5e,1U</t>
  </si>
  <si>
    <t>Блок  19" на 9 роз. Нім. Станд, 16А, з індикат, шнур чорний, 3м, 1U</t>
  </si>
  <si>
    <t>Дотягувач дверний</t>
  </si>
  <si>
    <t>Шафа 600</t>
  </si>
  <si>
    <t>Мікрохвильова піч</t>
  </si>
  <si>
    <t>Стол ДСП 1000</t>
  </si>
  <si>
    <t>Стол ДСП 1000 МБП ПР</t>
  </si>
  <si>
    <t>Кріплення для ТV МБП ПР</t>
  </si>
  <si>
    <t xml:space="preserve">Полка 650х300 з двома кронштейнами </t>
  </si>
  <si>
    <t>Вогнегасник порошковий</t>
  </si>
  <si>
    <t>Настінна панель Vivo</t>
  </si>
  <si>
    <t xml:space="preserve">Кондиционер Neoclima NS-18AHELw (зовнішн+внутрішній) </t>
  </si>
  <si>
    <t>Стілець високий</t>
  </si>
  <si>
    <t>Стілець низький</t>
  </si>
  <si>
    <t>Табурет високий</t>
  </si>
  <si>
    <t>Табурет низький</t>
  </si>
  <si>
    <t>М`який стілець-куб 450</t>
  </si>
  <si>
    <t>Стелаж металевий СПУ-5 900х400х2100</t>
  </si>
  <si>
    <t>Стіл для консультацій, високий (лівий) ДСП</t>
  </si>
  <si>
    <t>Стіл для телефонів ШхГхВ 1650х800х900</t>
  </si>
  <si>
    <t>Панель для аксесуарів 1200</t>
  </si>
  <si>
    <t>Настінна паенль 600 (+ Еврохук-бар)</t>
  </si>
  <si>
    <t>Тумочка (600мм)</t>
  </si>
  <si>
    <t>Полка-ящик (600мм)</t>
  </si>
  <si>
    <t>Настінна панель 1200</t>
  </si>
  <si>
    <t>Стіл дворівневий 1650</t>
  </si>
  <si>
    <t>Настінна панель для аксесуарів 600</t>
  </si>
  <si>
    <t>Стіл круглий ТОП 10 1000</t>
  </si>
  <si>
    <t>Підстава для столу топ 10</t>
  </si>
  <si>
    <t>Стіл для технічної зони фрістайлінг ДСП 2400</t>
  </si>
  <si>
    <t xml:space="preserve">Вивіз сміття </t>
  </si>
  <si>
    <t>Ящик для грошей</t>
  </si>
  <si>
    <t>PPO Марія 304Т</t>
  </si>
  <si>
    <t>Решітка 2000х1500мм</t>
  </si>
  <si>
    <t xml:space="preserve">Комутатор </t>
  </si>
  <si>
    <t>Відеокамера</t>
  </si>
  <si>
    <t>Датчик руху</t>
  </si>
  <si>
    <t>Сканер штрих кода Yoneywell 1250g</t>
  </si>
  <si>
    <t>Пломбіратор з гравіювання</t>
  </si>
  <si>
    <t>Крючок з пластиковим фіксатором</t>
  </si>
  <si>
    <t>Пульит для всиганлізації блочного типа</t>
  </si>
  <si>
    <t>WEB камера Logitech L270</t>
  </si>
  <si>
    <t xml:space="preserve">Ситстема охоронного призначення </t>
  </si>
  <si>
    <t>м/п</t>
  </si>
  <si>
    <t>м2</t>
  </si>
  <si>
    <t>т.н.</t>
  </si>
  <si>
    <t xml:space="preserve">Виніс та погрузка смття </t>
  </si>
  <si>
    <t>компл</t>
  </si>
  <si>
    <t>Виніс,пакування  та навантаження обладнання</t>
  </si>
  <si>
    <t>ч/год</t>
  </si>
  <si>
    <t>маш</t>
  </si>
  <si>
    <t>Пакування,навантажування стільців</t>
  </si>
  <si>
    <t>Заміна карт стелі Армстронг</t>
  </si>
  <si>
    <t>карти Армстронг</t>
  </si>
  <si>
    <t>Монтаж освітлювальних приборів</t>
  </si>
  <si>
    <t>світильники врізні</t>
  </si>
  <si>
    <t>Зароблення отворів в підлозі</t>
  </si>
  <si>
    <t>фуга</t>
  </si>
  <si>
    <t>кг</t>
  </si>
  <si>
    <t>Фарбування стіни</t>
  </si>
  <si>
    <t>грунт</t>
  </si>
  <si>
    <t>л</t>
  </si>
  <si>
    <t>фарба біла</t>
  </si>
  <si>
    <t>Фарбування відкосів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</si>
</sst>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10" fillId="0" borderId="0">
      <protection locked="0"/>
    </xf>
    <xf numFmtId="0" fontId="1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horizontal="left" wrapText="1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wrapText="1"/>
    </xf>
    <xf numFmtId="4" fontId="6" fillId="3" borderId="1" xfId="1" applyNumberFormat="1" applyFont="1" applyFill="1" applyBorder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left" vertical="center" wrapText="1"/>
    </xf>
    <xf numFmtId="0" fontId="6" fillId="4" borderId="1" xfId="4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3" fillId="0" borderId="1" xfId="1" applyNumberFormat="1" applyFont="1" applyFill="1" applyBorder="1" applyAlignment="1" applyProtection="1">
      <alignment horizontal="left" vertical="top" wrapText="1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left" wrapText="1"/>
    </xf>
    <xf numFmtId="4" fontId="6" fillId="4" borderId="1" xfId="1" applyNumberFormat="1" applyFont="1" applyFill="1" applyBorder="1" applyAlignment="1">
      <alignment horizontal="left" wrapText="1"/>
    </xf>
    <xf numFmtId="0" fontId="6" fillId="4" borderId="1" xfId="1" applyFont="1" applyFill="1" applyBorder="1" applyAlignment="1">
      <alignment horizontal="left" wrapText="1"/>
    </xf>
    <xf numFmtId="49" fontId="6" fillId="4" borderId="1" xfId="1" applyNumberFormat="1" applyFont="1" applyFill="1" applyBorder="1" applyAlignment="1" applyProtection="1">
      <alignment horizontal="left" wrapText="1"/>
      <protection locked="0"/>
    </xf>
    <xf numFmtId="4" fontId="6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4" fontId="15" fillId="4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left"/>
    </xf>
    <xf numFmtId="0" fontId="15" fillId="4" borderId="1" xfId="4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9" fontId="15" fillId="4" borderId="1" xfId="1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1" fontId="15" fillId="0" borderId="0" xfId="1" applyNumberFormat="1" applyFont="1" applyFill="1" applyBorder="1" applyAlignment="1"/>
    <xf numFmtId="0" fontId="16" fillId="0" borderId="0" xfId="0" applyFont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6" fillId="2" borderId="1" xfId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2" fontId="0" fillId="2" borderId="1" xfId="0" applyNumberFormat="1" applyFill="1" applyBorder="1"/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70" zoomScale="85" zoomScaleNormal="85" workbookViewId="0">
      <selection activeCell="L82" sqref="L82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4" width="7.7109375" style="2" customWidth="1"/>
    <col min="5" max="5" width="10" style="2" customWidth="1"/>
    <col min="6" max="6" width="13.28515625" style="2" customWidth="1"/>
    <col min="7" max="7" width="43" customWidth="1"/>
    <col min="11" max="11" width="13.5703125" customWidth="1"/>
  </cols>
  <sheetData>
    <row r="1" spans="1:11" x14ac:dyDescent="0.25">
      <c r="A1" s="4"/>
      <c r="B1" s="90" t="s">
        <v>36</v>
      </c>
      <c r="C1" s="90"/>
      <c r="D1" s="90"/>
      <c r="E1" s="90"/>
      <c r="F1" s="90"/>
    </row>
    <row r="2" spans="1:11" x14ac:dyDescent="0.25">
      <c r="A2" s="4"/>
      <c r="B2" s="90"/>
      <c r="C2" s="90"/>
      <c r="D2" s="90"/>
      <c r="E2" s="90"/>
      <c r="F2" s="90"/>
    </row>
    <row r="3" spans="1:11" x14ac:dyDescent="0.25">
      <c r="A3" s="4"/>
      <c r="B3" s="90"/>
      <c r="C3" s="90"/>
      <c r="D3" s="90"/>
      <c r="E3" s="90"/>
      <c r="F3" s="90"/>
    </row>
    <row r="4" spans="1:11" x14ac:dyDescent="0.25">
      <c r="A4" s="4"/>
      <c r="B4" s="90"/>
      <c r="C4" s="90"/>
      <c r="D4" s="90"/>
      <c r="E4" s="90"/>
      <c r="F4" s="90"/>
    </row>
    <row r="5" spans="1:11" ht="23.25" x14ac:dyDescent="0.35">
      <c r="A5" s="4"/>
      <c r="B5" s="91" t="s">
        <v>35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100.5" x14ac:dyDescent="0.25">
      <c r="A6" s="10" t="s">
        <v>6</v>
      </c>
      <c r="B6" s="10" t="s">
        <v>7</v>
      </c>
      <c r="C6" s="10" t="s">
        <v>8</v>
      </c>
      <c r="D6" s="17" t="s">
        <v>9</v>
      </c>
      <c r="E6" s="12" t="s">
        <v>10</v>
      </c>
      <c r="F6" s="18" t="s">
        <v>11</v>
      </c>
      <c r="G6" s="10" t="s">
        <v>1</v>
      </c>
      <c r="H6" s="11" t="s">
        <v>2</v>
      </c>
      <c r="I6" s="12" t="s">
        <v>3</v>
      </c>
      <c r="J6" s="12" t="s">
        <v>4</v>
      </c>
      <c r="K6" s="12" t="s">
        <v>5</v>
      </c>
    </row>
    <row r="7" spans="1:11" ht="29.25" x14ac:dyDescent="0.25">
      <c r="A7" s="83"/>
      <c r="B7" s="83" t="s">
        <v>34</v>
      </c>
      <c r="C7" s="83"/>
      <c r="D7" s="84"/>
      <c r="E7" s="84"/>
      <c r="F7" s="84"/>
      <c r="G7" s="83"/>
      <c r="H7" s="86"/>
      <c r="I7" s="85"/>
      <c r="J7" s="85"/>
      <c r="K7" s="85"/>
    </row>
    <row r="8" spans="1:11" ht="36.6" customHeight="1" x14ac:dyDescent="0.25">
      <c r="A8" s="5">
        <v>1</v>
      </c>
      <c r="B8" s="7" t="s">
        <v>37</v>
      </c>
      <c r="C8" s="8" t="s">
        <v>102</v>
      </c>
      <c r="D8" s="8">
        <v>12</v>
      </c>
      <c r="E8" s="8">
        <v>148.75</v>
      </c>
      <c r="F8" s="8">
        <f>D8*E8</f>
        <v>1785</v>
      </c>
      <c r="G8" s="80" t="s">
        <v>17</v>
      </c>
      <c r="H8" s="36" t="s">
        <v>0</v>
      </c>
      <c r="I8" s="36">
        <v>8</v>
      </c>
      <c r="J8" s="36">
        <f>418/1.2</f>
        <v>348.33333333333337</v>
      </c>
      <c r="K8" s="36">
        <f t="shared" ref="K8:K11" si="0">J8*I8</f>
        <v>2786.666666666667</v>
      </c>
    </row>
    <row r="9" spans="1:11" ht="30" x14ac:dyDescent="0.25">
      <c r="A9" s="5">
        <v>2</v>
      </c>
      <c r="B9" s="7" t="s">
        <v>39</v>
      </c>
      <c r="C9" s="8" t="s">
        <v>102</v>
      </c>
      <c r="D9" s="8">
        <v>12</v>
      </c>
      <c r="E9" s="8">
        <v>148.75</v>
      </c>
      <c r="F9" s="8">
        <f t="shared" ref="F9:F63" si="1">D9*E9</f>
        <v>1785</v>
      </c>
      <c r="G9" s="38" t="s">
        <v>18</v>
      </c>
      <c r="H9" s="34" t="s">
        <v>0</v>
      </c>
      <c r="I9" s="39">
        <v>10</v>
      </c>
      <c r="J9" s="36">
        <f>183.8/1.2</f>
        <v>153.16666666666669</v>
      </c>
      <c r="K9" s="36">
        <f t="shared" si="0"/>
        <v>1531.666666666667</v>
      </c>
    </row>
    <row r="10" spans="1:11" x14ac:dyDescent="0.25">
      <c r="A10" s="5">
        <v>3</v>
      </c>
      <c r="B10" s="7" t="s">
        <v>38</v>
      </c>
      <c r="C10" s="8" t="s">
        <v>102</v>
      </c>
      <c r="D10" s="8">
        <v>1.5</v>
      </c>
      <c r="E10" s="8">
        <v>148.75</v>
      </c>
      <c r="F10" s="8">
        <f t="shared" si="1"/>
        <v>223.125</v>
      </c>
      <c r="G10" s="81" t="s">
        <v>33</v>
      </c>
      <c r="H10" s="36" t="s">
        <v>0</v>
      </c>
      <c r="I10" s="36">
        <v>3</v>
      </c>
      <c r="J10" s="14">
        <f>213.58/1.2</f>
        <v>177.98333333333335</v>
      </c>
      <c r="K10" s="36">
        <f t="shared" si="0"/>
        <v>533.95000000000005</v>
      </c>
    </row>
    <row r="11" spans="1:11" ht="41.45" customHeight="1" x14ac:dyDescent="0.25">
      <c r="A11" s="5">
        <v>4</v>
      </c>
      <c r="B11" s="7" t="s">
        <v>41</v>
      </c>
      <c r="C11" s="8" t="s">
        <v>40</v>
      </c>
      <c r="D11" s="8">
        <v>1</v>
      </c>
      <c r="E11" s="8">
        <v>170</v>
      </c>
      <c r="F11" s="8">
        <f t="shared" si="1"/>
        <v>170</v>
      </c>
      <c r="G11" s="40" t="s">
        <v>19</v>
      </c>
      <c r="H11" s="34" t="s">
        <v>0</v>
      </c>
      <c r="I11" s="35">
        <v>8</v>
      </c>
      <c r="J11" s="35">
        <f>126/1.2</f>
        <v>105</v>
      </c>
      <c r="K11" s="36">
        <f t="shared" si="0"/>
        <v>840</v>
      </c>
    </row>
    <row r="12" spans="1:11" ht="25.5" x14ac:dyDescent="0.25">
      <c r="A12" s="5">
        <v>5</v>
      </c>
      <c r="B12" s="7" t="s">
        <v>70</v>
      </c>
      <c r="C12" s="8" t="s">
        <v>40</v>
      </c>
      <c r="D12" s="8">
        <v>3</v>
      </c>
      <c r="E12" s="8">
        <v>518.5</v>
      </c>
      <c r="F12" s="8">
        <f t="shared" si="1"/>
        <v>1555.5</v>
      </c>
      <c r="G12" s="19"/>
      <c r="H12" s="20"/>
      <c r="I12" s="20"/>
      <c r="J12" s="20"/>
      <c r="K12" s="20"/>
    </row>
    <row r="13" spans="1:11" x14ac:dyDescent="0.25">
      <c r="A13" s="5">
        <v>6</v>
      </c>
      <c r="B13" s="7" t="s">
        <v>13</v>
      </c>
      <c r="C13" s="8" t="s">
        <v>12</v>
      </c>
      <c r="D13" s="8">
        <v>2</v>
      </c>
      <c r="E13" s="8">
        <v>148.75</v>
      </c>
      <c r="F13" s="8">
        <f t="shared" si="1"/>
        <v>297.5</v>
      </c>
      <c r="G13" s="19"/>
      <c r="H13" s="20"/>
      <c r="I13" s="20"/>
      <c r="J13" s="20"/>
      <c r="K13" s="20"/>
    </row>
    <row r="14" spans="1:11" ht="24" customHeight="1" x14ac:dyDescent="0.25">
      <c r="A14" s="5">
        <v>7</v>
      </c>
      <c r="B14" s="7" t="s">
        <v>42</v>
      </c>
      <c r="C14" s="8" t="s">
        <v>40</v>
      </c>
      <c r="D14" s="8">
        <v>1</v>
      </c>
      <c r="E14" s="8">
        <v>34.85</v>
      </c>
      <c r="F14" s="8">
        <f t="shared" si="1"/>
        <v>34.85</v>
      </c>
      <c r="G14" s="13"/>
      <c r="H14" s="14"/>
      <c r="I14" s="14"/>
      <c r="J14" s="15"/>
      <c r="K14" s="16"/>
    </row>
    <row r="15" spans="1:11" x14ac:dyDescent="0.25">
      <c r="A15" s="5">
        <v>8</v>
      </c>
      <c r="B15" s="7" t="s">
        <v>43</v>
      </c>
      <c r="C15" s="8" t="s">
        <v>40</v>
      </c>
      <c r="D15" s="8">
        <v>41</v>
      </c>
      <c r="E15" s="8">
        <v>34.85</v>
      </c>
      <c r="F15" s="8">
        <f t="shared" si="1"/>
        <v>1428.8500000000001</v>
      </c>
      <c r="G15" s="19"/>
      <c r="H15" s="20"/>
      <c r="I15" s="20"/>
      <c r="J15" s="20"/>
      <c r="K15" s="20"/>
    </row>
    <row r="16" spans="1:11" s="3" customFormat="1" x14ac:dyDescent="0.25">
      <c r="A16" s="5">
        <v>9</v>
      </c>
      <c r="B16" s="9" t="s">
        <v>44</v>
      </c>
      <c r="C16" s="8" t="s">
        <v>40</v>
      </c>
      <c r="D16" s="8">
        <v>1</v>
      </c>
      <c r="E16" s="8">
        <v>33.15</v>
      </c>
      <c r="F16" s="8">
        <f t="shared" si="1"/>
        <v>33.15</v>
      </c>
      <c r="G16" s="19"/>
      <c r="H16" s="21"/>
      <c r="I16" s="21"/>
      <c r="J16" s="21"/>
      <c r="K16" s="21"/>
    </row>
    <row r="17" spans="1:11" s="3" customFormat="1" x14ac:dyDescent="0.25">
      <c r="A17" s="5">
        <v>10</v>
      </c>
      <c r="B17" s="6" t="s">
        <v>45</v>
      </c>
      <c r="C17" s="8" t="s">
        <v>40</v>
      </c>
      <c r="D17" s="8">
        <v>2</v>
      </c>
      <c r="E17" s="8">
        <v>127.5</v>
      </c>
      <c r="F17" s="8">
        <f t="shared" si="1"/>
        <v>255</v>
      </c>
      <c r="G17" s="19"/>
      <c r="H17" s="21"/>
      <c r="I17" s="21"/>
      <c r="J17" s="21"/>
      <c r="K17" s="21"/>
    </row>
    <row r="18" spans="1:11" s="3" customFormat="1" x14ac:dyDescent="0.25">
      <c r="A18" s="5">
        <v>11</v>
      </c>
      <c r="B18" s="6" t="s">
        <v>46</v>
      </c>
      <c r="C18" s="8" t="s">
        <v>40</v>
      </c>
      <c r="D18" s="8">
        <v>2</v>
      </c>
      <c r="E18" s="8">
        <v>42.5</v>
      </c>
      <c r="F18" s="8">
        <f t="shared" si="1"/>
        <v>85</v>
      </c>
      <c r="G18" s="19"/>
      <c r="H18" s="21"/>
      <c r="I18" s="21"/>
      <c r="J18" s="21"/>
      <c r="K18" s="21"/>
    </row>
    <row r="19" spans="1:11" s="3" customFormat="1" x14ac:dyDescent="0.25">
      <c r="A19" s="5">
        <v>12</v>
      </c>
      <c r="B19" s="6" t="s">
        <v>56</v>
      </c>
      <c r="C19" s="8" t="s">
        <v>40</v>
      </c>
      <c r="D19" s="8">
        <v>3</v>
      </c>
      <c r="E19" s="8">
        <v>42.5</v>
      </c>
      <c r="F19" s="8">
        <f t="shared" si="1"/>
        <v>127.5</v>
      </c>
      <c r="G19" s="19"/>
      <c r="H19" s="21"/>
      <c r="I19" s="21"/>
      <c r="J19" s="21"/>
      <c r="K19" s="21"/>
    </row>
    <row r="20" spans="1:11" s="3" customFormat="1" x14ac:dyDescent="0.25">
      <c r="A20" s="5">
        <v>13</v>
      </c>
      <c r="B20" s="6" t="s">
        <v>47</v>
      </c>
      <c r="C20" s="8" t="s">
        <v>40</v>
      </c>
      <c r="D20" s="8">
        <v>3</v>
      </c>
      <c r="E20" s="8">
        <v>34.85</v>
      </c>
      <c r="F20" s="8">
        <f t="shared" si="1"/>
        <v>104.55000000000001</v>
      </c>
      <c r="G20" s="19"/>
      <c r="H20" s="21"/>
      <c r="I20" s="21"/>
      <c r="J20" s="21"/>
      <c r="K20" s="21"/>
    </row>
    <row r="21" spans="1:11" s="3" customFormat="1" x14ac:dyDescent="0.25">
      <c r="A21" s="5">
        <v>14</v>
      </c>
      <c r="B21" s="6" t="s">
        <v>48</v>
      </c>
      <c r="C21" s="8" t="s">
        <v>40</v>
      </c>
      <c r="D21" s="8">
        <v>1</v>
      </c>
      <c r="E21" s="8">
        <v>85</v>
      </c>
      <c r="F21" s="8">
        <f t="shared" si="1"/>
        <v>85</v>
      </c>
      <c r="G21" s="19"/>
      <c r="H21" s="21"/>
      <c r="I21" s="21"/>
      <c r="J21" s="21"/>
      <c r="K21" s="21"/>
    </row>
    <row r="22" spans="1:11" s="3" customFormat="1" x14ac:dyDescent="0.25">
      <c r="A22" s="5">
        <v>15</v>
      </c>
      <c r="B22" s="6" t="s">
        <v>49</v>
      </c>
      <c r="C22" s="8" t="s">
        <v>40</v>
      </c>
      <c r="D22" s="8">
        <v>1</v>
      </c>
      <c r="E22" s="8">
        <v>97.75</v>
      </c>
      <c r="F22" s="8">
        <f t="shared" si="1"/>
        <v>97.75</v>
      </c>
      <c r="G22" s="19"/>
      <c r="H22" s="21"/>
      <c r="I22" s="21"/>
      <c r="J22" s="21"/>
      <c r="K22" s="21"/>
    </row>
    <row r="23" spans="1:11" s="3" customFormat="1" x14ac:dyDescent="0.25">
      <c r="A23" s="5">
        <v>16</v>
      </c>
      <c r="B23" s="6" t="s">
        <v>50</v>
      </c>
      <c r="C23" s="8" t="s">
        <v>40</v>
      </c>
      <c r="D23" s="8">
        <v>1</v>
      </c>
      <c r="E23" s="8">
        <v>119</v>
      </c>
      <c r="F23" s="8">
        <f t="shared" si="1"/>
        <v>119</v>
      </c>
      <c r="G23" s="19"/>
      <c r="H23" s="21"/>
      <c r="I23" s="21"/>
      <c r="J23" s="21"/>
      <c r="K23" s="21"/>
    </row>
    <row r="24" spans="1:11" s="3" customFormat="1" x14ac:dyDescent="0.25">
      <c r="A24" s="5">
        <v>17</v>
      </c>
      <c r="B24" s="6" t="s">
        <v>68</v>
      </c>
      <c r="C24" s="8" t="s">
        <v>40</v>
      </c>
      <c r="D24" s="8">
        <v>3</v>
      </c>
      <c r="E24" s="8">
        <v>28.9</v>
      </c>
      <c r="F24" s="8">
        <f t="shared" si="1"/>
        <v>86.699999999999989</v>
      </c>
      <c r="G24" s="19"/>
      <c r="H24" s="21"/>
      <c r="I24" s="21"/>
      <c r="J24" s="21"/>
      <c r="K24" s="21"/>
    </row>
    <row r="25" spans="1:11" x14ac:dyDescent="0.25">
      <c r="A25" s="5">
        <v>18</v>
      </c>
      <c r="B25" s="7" t="s">
        <v>61</v>
      </c>
      <c r="C25" s="8" t="s">
        <v>40</v>
      </c>
      <c r="D25" s="8">
        <v>1</v>
      </c>
      <c r="E25" s="8">
        <v>39.1</v>
      </c>
      <c r="F25" s="8">
        <f t="shared" si="1"/>
        <v>39.1</v>
      </c>
      <c r="G25" s="20"/>
      <c r="H25" s="20"/>
      <c r="I25" s="20"/>
      <c r="J25" s="20"/>
      <c r="K25" s="20"/>
    </row>
    <row r="26" spans="1:11" x14ac:dyDescent="0.25">
      <c r="A26" s="5">
        <v>19</v>
      </c>
      <c r="B26" s="7" t="s">
        <v>51</v>
      </c>
      <c r="C26" s="8" t="s">
        <v>40</v>
      </c>
      <c r="D26" s="8">
        <v>3</v>
      </c>
      <c r="E26" s="8">
        <v>90.95</v>
      </c>
      <c r="F26" s="8">
        <f t="shared" si="1"/>
        <v>272.85000000000002</v>
      </c>
      <c r="G26" s="20"/>
      <c r="H26" s="20"/>
      <c r="I26" s="20"/>
      <c r="J26" s="20"/>
      <c r="K26" s="20"/>
    </row>
    <row r="27" spans="1:11" x14ac:dyDescent="0.25">
      <c r="A27" s="5">
        <v>20</v>
      </c>
      <c r="B27" s="7" t="s">
        <v>52</v>
      </c>
      <c r="C27" s="8" t="s">
        <v>103</v>
      </c>
      <c r="D27" s="8">
        <f>1.4*2</f>
        <v>2.8</v>
      </c>
      <c r="E27" s="8">
        <v>90.95</v>
      </c>
      <c r="F27" s="8">
        <f t="shared" si="1"/>
        <v>254.66</v>
      </c>
      <c r="G27" s="20"/>
      <c r="H27" s="20"/>
      <c r="I27" s="20"/>
      <c r="J27" s="20"/>
      <c r="K27" s="20"/>
    </row>
    <row r="28" spans="1:11" x14ac:dyDescent="0.25">
      <c r="A28" s="5">
        <v>21</v>
      </c>
      <c r="B28" s="7" t="s">
        <v>76</v>
      </c>
      <c r="C28" s="8" t="s">
        <v>40</v>
      </c>
      <c r="D28" s="8">
        <v>3</v>
      </c>
      <c r="E28" s="8">
        <v>127.5</v>
      </c>
      <c r="F28" s="8">
        <f t="shared" si="1"/>
        <v>382.5</v>
      </c>
      <c r="G28" s="20"/>
      <c r="H28" s="20"/>
      <c r="I28" s="20"/>
      <c r="J28" s="20"/>
      <c r="K28" s="20"/>
    </row>
    <row r="29" spans="1:11" x14ac:dyDescent="0.25">
      <c r="A29" s="5">
        <v>22</v>
      </c>
      <c r="B29" s="7" t="s">
        <v>53</v>
      </c>
      <c r="C29" s="8" t="s">
        <v>40</v>
      </c>
      <c r="D29" s="8">
        <v>2</v>
      </c>
      <c r="E29" s="8">
        <v>401.2</v>
      </c>
      <c r="F29" s="8">
        <f t="shared" si="1"/>
        <v>802.4</v>
      </c>
      <c r="G29" s="20"/>
      <c r="H29" s="20"/>
      <c r="I29" s="20"/>
      <c r="J29" s="20"/>
      <c r="K29" s="20"/>
    </row>
    <row r="30" spans="1:11" s="3" customFormat="1" x14ac:dyDescent="0.25">
      <c r="A30" s="5">
        <v>23</v>
      </c>
      <c r="B30" s="6" t="s">
        <v>54</v>
      </c>
      <c r="C30" s="8" t="s">
        <v>40</v>
      </c>
      <c r="D30" s="8">
        <v>4</v>
      </c>
      <c r="E30" s="8">
        <v>127.5</v>
      </c>
      <c r="F30" s="8">
        <f t="shared" si="1"/>
        <v>510</v>
      </c>
      <c r="G30" s="19"/>
      <c r="H30" s="21"/>
      <c r="I30" s="21"/>
      <c r="J30" s="21"/>
      <c r="K30" s="21"/>
    </row>
    <row r="31" spans="1:11" s="3" customFormat="1" x14ac:dyDescent="0.25">
      <c r="A31" s="5">
        <v>24</v>
      </c>
      <c r="B31" s="6" t="s">
        <v>55</v>
      </c>
      <c r="C31" s="8" t="s">
        <v>40</v>
      </c>
      <c r="D31" s="8">
        <v>1</v>
      </c>
      <c r="E31" s="8">
        <v>170</v>
      </c>
      <c r="F31" s="8">
        <f t="shared" si="1"/>
        <v>170</v>
      </c>
      <c r="G31" s="19"/>
      <c r="H31" s="21"/>
      <c r="I31" s="21"/>
      <c r="J31" s="21"/>
      <c r="K31" s="21"/>
    </row>
    <row r="32" spans="1:11" s="3" customFormat="1" x14ac:dyDescent="0.25">
      <c r="A32" s="5">
        <v>25</v>
      </c>
      <c r="B32" s="6" t="s">
        <v>57</v>
      </c>
      <c r="C32" s="8" t="s">
        <v>40</v>
      </c>
      <c r="D32" s="8">
        <v>1</v>
      </c>
      <c r="E32" s="8">
        <v>33.15</v>
      </c>
      <c r="F32" s="8">
        <f t="shared" si="1"/>
        <v>33.15</v>
      </c>
      <c r="G32" s="19"/>
      <c r="H32" s="21"/>
      <c r="I32" s="21"/>
      <c r="J32" s="21"/>
      <c r="K32" s="21"/>
    </row>
    <row r="33" spans="1:11" s="3" customFormat="1" ht="25.5" x14ac:dyDescent="0.25">
      <c r="A33" s="5">
        <v>26</v>
      </c>
      <c r="B33" s="6" t="s">
        <v>58</v>
      </c>
      <c r="C33" s="8" t="s">
        <v>40</v>
      </c>
      <c r="D33" s="8">
        <v>1</v>
      </c>
      <c r="E33" s="8">
        <v>127.5</v>
      </c>
      <c r="F33" s="8">
        <f t="shared" si="1"/>
        <v>127.5</v>
      </c>
      <c r="G33" s="19"/>
      <c r="H33" s="21"/>
      <c r="I33" s="21"/>
      <c r="J33" s="21"/>
      <c r="K33" s="21"/>
    </row>
    <row r="34" spans="1:11" s="3" customFormat="1" ht="25.5" x14ac:dyDescent="0.25">
      <c r="A34" s="5"/>
      <c r="B34" s="6" t="s">
        <v>59</v>
      </c>
      <c r="C34" s="8" t="s">
        <v>40</v>
      </c>
      <c r="D34" s="8">
        <v>1</v>
      </c>
      <c r="E34" s="8"/>
      <c r="F34" s="8"/>
      <c r="G34" s="19"/>
      <c r="H34" s="21"/>
      <c r="I34" s="21"/>
      <c r="J34" s="21"/>
      <c r="K34" s="21"/>
    </row>
    <row r="35" spans="1:11" s="3" customFormat="1" ht="25.5" x14ac:dyDescent="0.25">
      <c r="A35" s="5"/>
      <c r="B35" s="6" t="s">
        <v>60</v>
      </c>
      <c r="C35" s="8" t="s">
        <v>40</v>
      </c>
      <c r="D35" s="8">
        <v>1</v>
      </c>
      <c r="E35" s="8"/>
      <c r="F35" s="8"/>
      <c r="G35" s="19"/>
      <c r="H35" s="21"/>
      <c r="I35" s="21"/>
      <c r="J35" s="21"/>
      <c r="K35" s="21"/>
    </row>
    <row r="36" spans="1:11" s="3" customFormat="1" x14ac:dyDescent="0.25">
      <c r="A36" s="5">
        <v>27</v>
      </c>
      <c r="B36" s="6" t="s">
        <v>62</v>
      </c>
      <c r="C36" s="8" t="s">
        <v>40</v>
      </c>
      <c r="D36" s="8">
        <v>2</v>
      </c>
      <c r="E36" s="8">
        <v>127.5</v>
      </c>
      <c r="F36" s="8">
        <f t="shared" si="1"/>
        <v>255</v>
      </c>
      <c r="G36" s="19"/>
      <c r="H36" s="21"/>
      <c r="I36" s="21"/>
      <c r="J36" s="21"/>
      <c r="K36" s="21"/>
    </row>
    <row r="37" spans="1:11" s="3" customFormat="1" x14ac:dyDescent="0.25">
      <c r="A37" s="5">
        <v>28</v>
      </c>
      <c r="B37" s="6" t="s">
        <v>63</v>
      </c>
      <c r="C37" s="8" t="s">
        <v>40</v>
      </c>
      <c r="D37" s="8">
        <v>1</v>
      </c>
      <c r="E37" s="8">
        <v>17</v>
      </c>
      <c r="F37" s="8">
        <f t="shared" si="1"/>
        <v>17</v>
      </c>
      <c r="G37" s="19"/>
      <c r="H37" s="21"/>
      <c r="I37" s="21"/>
      <c r="J37" s="21"/>
      <c r="K37" s="21"/>
    </row>
    <row r="38" spans="1:11" s="3" customFormat="1" x14ac:dyDescent="0.25">
      <c r="A38" s="5">
        <v>29</v>
      </c>
      <c r="B38" s="6" t="s">
        <v>64</v>
      </c>
      <c r="C38" s="8" t="s">
        <v>40</v>
      </c>
      <c r="D38" s="8">
        <v>1</v>
      </c>
      <c r="E38" s="8">
        <v>85</v>
      </c>
      <c r="F38" s="8">
        <f t="shared" si="1"/>
        <v>85</v>
      </c>
      <c r="G38" s="19"/>
      <c r="H38" s="21"/>
      <c r="I38" s="21"/>
      <c r="J38" s="21"/>
      <c r="K38" s="21"/>
    </row>
    <row r="39" spans="1:11" s="3" customFormat="1" x14ac:dyDescent="0.25">
      <c r="A39" s="5">
        <v>30</v>
      </c>
      <c r="B39" s="6" t="s">
        <v>65</v>
      </c>
      <c r="C39" s="8" t="s">
        <v>40</v>
      </c>
      <c r="D39" s="8">
        <v>1</v>
      </c>
      <c r="E39" s="8">
        <v>85</v>
      </c>
      <c r="F39" s="8">
        <f t="shared" si="1"/>
        <v>85</v>
      </c>
      <c r="G39" s="19"/>
      <c r="H39" s="21"/>
      <c r="I39" s="21"/>
      <c r="J39" s="21"/>
      <c r="K39" s="21"/>
    </row>
    <row r="40" spans="1:11" s="3" customFormat="1" x14ac:dyDescent="0.25">
      <c r="A40" s="5">
        <v>31</v>
      </c>
      <c r="B40" s="7" t="s">
        <v>66</v>
      </c>
      <c r="C40" s="8" t="s">
        <v>40</v>
      </c>
      <c r="D40" s="8">
        <v>1</v>
      </c>
      <c r="E40" s="8">
        <v>17</v>
      </c>
      <c r="F40" s="8">
        <f t="shared" si="1"/>
        <v>17</v>
      </c>
      <c r="G40" s="21"/>
      <c r="H40" s="21"/>
      <c r="I40" s="21"/>
      <c r="J40" s="21"/>
      <c r="K40" s="21"/>
    </row>
    <row r="41" spans="1:11" s="3" customFormat="1" x14ac:dyDescent="0.25">
      <c r="A41" s="5">
        <v>32</v>
      </c>
      <c r="B41" s="7" t="s">
        <v>67</v>
      </c>
      <c r="C41" s="8" t="s">
        <v>40</v>
      </c>
      <c r="D41" s="8">
        <v>4</v>
      </c>
      <c r="E41" s="8">
        <v>17</v>
      </c>
      <c r="F41" s="8">
        <f t="shared" si="1"/>
        <v>68</v>
      </c>
      <c r="G41" s="21"/>
      <c r="H41" s="21"/>
      <c r="I41" s="21"/>
      <c r="J41" s="21"/>
      <c r="K41" s="21"/>
    </row>
    <row r="42" spans="1:11" s="3" customFormat="1" x14ac:dyDescent="0.25">
      <c r="A42" s="5">
        <v>33</v>
      </c>
      <c r="B42" s="7" t="s">
        <v>69</v>
      </c>
      <c r="C42" s="8" t="s">
        <v>40</v>
      </c>
      <c r="D42" s="8">
        <v>1</v>
      </c>
      <c r="E42" s="8">
        <v>127.5</v>
      </c>
      <c r="F42" s="8">
        <f t="shared" si="1"/>
        <v>127.5</v>
      </c>
      <c r="G42" s="21"/>
      <c r="H42" s="21"/>
      <c r="I42" s="21"/>
      <c r="J42" s="21"/>
      <c r="K42" s="21"/>
    </row>
    <row r="43" spans="1:11" s="3" customFormat="1" x14ac:dyDescent="0.25">
      <c r="A43" s="5">
        <v>34</v>
      </c>
      <c r="B43" s="87" t="s">
        <v>92</v>
      </c>
      <c r="C43" s="8" t="s">
        <v>103</v>
      </c>
      <c r="D43" s="8">
        <f>2*1.5</f>
        <v>3</v>
      </c>
      <c r="E43" s="8">
        <v>90.95</v>
      </c>
      <c r="F43" s="8">
        <f t="shared" si="1"/>
        <v>272.85000000000002</v>
      </c>
      <c r="G43" s="21"/>
      <c r="H43" s="21"/>
      <c r="I43" s="21"/>
      <c r="J43" s="21"/>
      <c r="K43" s="21"/>
    </row>
    <row r="44" spans="1:11" s="3" customFormat="1" x14ac:dyDescent="0.25">
      <c r="A44" s="5">
        <v>35</v>
      </c>
      <c r="B44" s="87" t="s">
        <v>105</v>
      </c>
      <c r="C44" s="8" t="s">
        <v>104</v>
      </c>
      <c r="D44" s="8">
        <v>0.2</v>
      </c>
      <c r="E44" s="8">
        <v>246.5</v>
      </c>
      <c r="F44" s="8">
        <f t="shared" si="1"/>
        <v>49.300000000000004</v>
      </c>
      <c r="G44" s="21"/>
      <c r="H44" s="21"/>
      <c r="I44" s="21"/>
      <c r="J44" s="21"/>
      <c r="K44" s="21"/>
    </row>
    <row r="45" spans="1:11" x14ac:dyDescent="0.25">
      <c r="A45" s="8">
        <v>36</v>
      </c>
      <c r="B45" s="87" t="s">
        <v>110</v>
      </c>
      <c r="C45" s="8" t="s">
        <v>106</v>
      </c>
      <c r="D45" s="8">
        <v>2</v>
      </c>
      <c r="E45" s="8">
        <v>170</v>
      </c>
      <c r="F45" s="8">
        <f t="shared" si="1"/>
        <v>340</v>
      </c>
      <c r="G45" s="19"/>
      <c r="H45" s="20"/>
      <c r="I45" s="20"/>
      <c r="J45" s="20"/>
      <c r="K45" s="20"/>
    </row>
    <row r="46" spans="1:11" x14ac:dyDescent="0.25">
      <c r="A46" s="8"/>
      <c r="B46" s="87" t="s">
        <v>71</v>
      </c>
      <c r="C46" s="8" t="s">
        <v>40</v>
      </c>
      <c r="D46" s="8">
        <v>11</v>
      </c>
      <c r="E46" s="8"/>
      <c r="F46" s="8"/>
      <c r="G46" s="20"/>
      <c r="H46" s="20"/>
      <c r="I46" s="20"/>
      <c r="J46" s="20"/>
      <c r="K46" s="20"/>
    </row>
    <row r="47" spans="1:11" x14ac:dyDescent="0.25">
      <c r="A47" s="5"/>
      <c r="B47" s="7" t="s">
        <v>72</v>
      </c>
      <c r="C47" s="8" t="s">
        <v>40</v>
      </c>
      <c r="D47" s="8">
        <v>2</v>
      </c>
      <c r="E47" s="8"/>
      <c r="F47" s="8"/>
      <c r="G47" s="20"/>
      <c r="H47" s="20"/>
      <c r="I47" s="20"/>
      <c r="J47" s="20"/>
      <c r="K47" s="20"/>
    </row>
    <row r="48" spans="1:11" x14ac:dyDescent="0.25">
      <c r="A48" s="5"/>
      <c r="B48" s="7" t="s">
        <v>73</v>
      </c>
      <c r="C48" s="8" t="s">
        <v>40</v>
      </c>
      <c r="D48" s="8">
        <v>3</v>
      </c>
      <c r="E48" s="8"/>
      <c r="F48" s="8"/>
      <c r="G48" s="20"/>
      <c r="H48" s="20"/>
      <c r="I48" s="20"/>
      <c r="J48" s="20"/>
      <c r="K48" s="20"/>
    </row>
    <row r="49" spans="1:11" x14ac:dyDescent="0.25">
      <c r="A49" s="5"/>
      <c r="B49" s="7" t="s">
        <v>74</v>
      </c>
      <c r="C49" s="8" t="s">
        <v>40</v>
      </c>
      <c r="D49" s="8">
        <v>3</v>
      </c>
      <c r="E49" s="8"/>
      <c r="F49" s="8"/>
      <c r="G49" s="21"/>
      <c r="H49" s="20"/>
      <c r="I49" s="20"/>
      <c r="J49" s="20"/>
      <c r="K49" s="20"/>
    </row>
    <row r="50" spans="1:11" s="3" customFormat="1" x14ac:dyDescent="0.25">
      <c r="A50" s="5"/>
      <c r="B50" s="7" t="s">
        <v>75</v>
      </c>
      <c r="C50" s="8" t="s">
        <v>40</v>
      </c>
      <c r="D50" s="8">
        <v>8</v>
      </c>
      <c r="E50" s="8"/>
      <c r="F50" s="8"/>
      <c r="G50" s="21"/>
      <c r="H50" s="21"/>
      <c r="I50" s="21"/>
      <c r="J50" s="21"/>
      <c r="K50" s="21"/>
    </row>
    <row r="51" spans="1:11" s="3" customFormat="1" x14ac:dyDescent="0.25">
      <c r="A51" s="5">
        <v>37</v>
      </c>
      <c r="B51" s="7" t="s">
        <v>77</v>
      </c>
      <c r="C51" s="8" t="s">
        <v>40</v>
      </c>
      <c r="D51" s="8">
        <v>3</v>
      </c>
      <c r="E51" s="8">
        <v>212.5</v>
      </c>
      <c r="F51" s="8">
        <f t="shared" si="1"/>
        <v>637.5</v>
      </c>
      <c r="G51" s="21"/>
      <c r="H51" s="21"/>
      <c r="I51" s="21"/>
      <c r="J51" s="21"/>
      <c r="K51" s="21"/>
    </row>
    <row r="52" spans="1:11" s="3" customFormat="1" x14ac:dyDescent="0.25">
      <c r="A52" s="5">
        <v>38</v>
      </c>
      <c r="B52" s="7" t="s">
        <v>78</v>
      </c>
      <c r="C52" s="8" t="s">
        <v>40</v>
      </c>
      <c r="D52" s="8">
        <v>4</v>
      </c>
      <c r="E52" s="8">
        <v>170</v>
      </c>
      <c r="F52" s="8">
        <f t="shared" si="1"/>
        <v>680</v>
      </c>
      <c r="G52" s="21"/>
      <c r="H52" s="21"/>
      <c r="I52" s="21"/>
      <c r="J52" s="21"/>
      <c r="K52" s="21"/>
    </row>
    <row r="53" spans="1:11" s="3" customFormat="1" x14ac:dyDescent="0.25">
      <c r="A53" s="5">
        <v>39</v>
      </c>
      <c r="B53" s="7" t="s">
        <v>79</v>
      </c>
      <c r="C53" s="8" t="s">
        <v>40</v>
      </c>
      <c r="D53" s="8">
        <v>7</v>
      </c>
      <c r="E53" s="8">
        <v>127.5</v>
      </c>
      <c r="F53" s="8">
        <f t="shared" si="1"/>
        <v>892.5</v>
      </c>
      <c r="G53" s="21"/>
      <c r="H53" s="21"/>
      <c r="I53" s="21"/>
      <c r="J53" s="21"/>
      <c r="K53" s="21"/>
    </row>
    <row r="54" spans="1:11" s="3" customFormat="1" x14ac:dyDescent="0.25">
      <c r="A54" s="5">
        <v>40</v>
      </c>
      <c r="B54" s="7" t="s">
        <v>80</v>
      </c>
      <c r="C54" s="8" t="s">
        <v>40</v>
      </c>
      <c r="D54" s="8">
        <v>5</v>
      </c>
      <c r="E54" s="8">
        <v>127.5</v>
      </c>
      <c r="F54" s="8">
        <f t="shared" si="1"/>
        <v>637.5</v>
      </c>
      <c r="G54" s="21"/>
      <c r="H54" s="21"/>
      <c r="I54" s="21"/>
      <c r="J54" s="21"/>
      <c r="K54" s="21"/>
    </row>
    <row r="55" spans="1:11" s="3" customFormat="1" x14ac:dyDescent="0.25">
      <c r="A55" s="5">
        <v>41</v>
      </c>
      <c r="B55" s="7" t="s">
        <v>81</v>
      </c>
      <c r="C55" s="8" t="s">
        <v>40</v>
      </c>
      <c r="D55" s="8">
        <v>1</v>
      </c>
      <c r="E55" s="8">
        <v>42.5</v>
      </c>
      <c r="F55" s="8">
        <f t="shared" si="1"/>
        <v>42.5</v>
      </c>
      <c r="G55" s="20"/>
      <c r="H55" s="21"/>
      <c r="I55" s="21"/>
      <c r="J55" s="21"/>
      <c r="K55" s="21"/>
    </row>
    <row r="56" spans="1:11" x14ac:dyDescent="0.25">
      <c r="A56" s="5">
        <v>42</v>
      </c>
      <c r="B56" s="7" t="s">
        <v>82</v>
      </c>
      <c r="C56" s="8" t="s">
        <v>40</v>
      </c>
      <c r="D56" s="8">
        <v>1</v>
      </c>
      <c r="E56" s="8">
        <v>42.5</v>
      </c>
      <c r="F56" s="8">
        <f t="shared" si="1"/>
        <v>42.5</v>
      </c>
      <c r="G56" s="20"/>
      <c r="H56" s="20"/>
      <c r="I56" s="20"/>
      <c r="J56" s="20"/>
      <c r="K56" s="20"/>
    </row>
    <row r="57" spans="1:11" x14ac:dyDescent="0.25">
      <c r="A57" s="5">
        <v>43</v>
      </c>
      <c r="B57" s="7" t="s">
        <v>83</v>
      </c>
      <c r="C57" s="8" t="s">
        <v>40</v>
      </c>
      <c r="D57" s="8">
        <v>2</v>
      </c>
      <c r="E57" s="8">
        <v>127.5</v>
      </c>
      <c r="F57" s="8">
        <f t="shared" si="1"/>
        <v>255</v>
      </c>
      <c r="G57" s="20"/>
      <c r="H57" s="20"/>
      <c r="I57" s="20"/>
      <c r="J57" s="20"/>
      <c r="K57" s="20"/>
    </row>
    <row r="58" spans="1:11" x14ac:dyDescent="0.25">
      <c r="A58" s="5">
        <v>44</v>
      </c>
      <c r="B58" s="7" t="s">
        <v>84</v>
      </c>
      <c r="C58" s="8" t="s">
        <v>40</v>
      </c>
      <c r="D58" s="8">
        <v>3</v>
      </c>
      <c r="E58" s="8">
        <v>170</v>
      </c>
      <c r="F58" s="8">
        <f t="shared" si="1"/>
        <v>510</v>
      </c>
      <c r="G58" s="20"/>
      <c r="H58" s="20"/>
      <c r="I58" s="20"/>
      <c r="J58" s="20"/>
      <c r="K58" s="20"/>
    </row>
    <row r="59" spans="1:11" x14ac:dyDescent="0.25">
      <c r="A59" s="5">
        <v>45</v>
      </c>
      <c r="B59" s="7" t="s">
        <v>85</v>
      </c>
      <c r="C59" s="8" t="s">
        <v>40</v>
      </c>
      <c r="D59" s="8">
        <v>5</v>
      </c>
      <c r="E59" s="8">
        <v>127.5</v>
      </c>
      <c r="F59" s="8">
        <f t="shared" si="1"/>
        <v>637.5</v>
      </c>
      <c r="G59" s="20"/>
      <c r="H59" s="20"/>
      <c r="I59" s="20"/>
      <c r="J59" s="20"/>
      <c r="K59" s="20"/>
    </row>
    <row r="60" spans="1:11" x14ac:dyDescent="0.25">
      <c r="A60" s="5">
        <v>46</v>
      </c>
      <c r="B60" s="7" t="s">
        <v>86</v>
      </c>
      <c r="C60" s="8" t="s">
        <v>40</v>
      </c>
      <c r="D60" s="8">
        <v>1</v>
      </c>
      <c r="E60" s="8">
        <v>170</v>
      </c>
      <c r="F60" s="8">
        <f t="shared" si="1"/>
        <v>170</v>
      </c>
      <c r="G60" s="19"/>
      <c r="H60" s="20"/>
      <c r="I60" s="20"/>
      <c r="J60" s="20"/>
      <c r="K60" s="20"/>
    </row>
    <row r="61" spans="1:11" x14ac:dyDescent="0.25">
      <c r="A61" s="5"/>
      <c r="B61" s="7" t="s">
        <v>87</v>
      </c>
      <c r="C61" s="8" t="s">
        <v>40</v>
      </c>
      <c r="D61" s="8">
        <v>1</v>
      </c>
      <c r="E61" s="8"/>
      <c r="F61" s="8"/>
      <c r="G61" s="20"/>
      <c r="H61" s="20"/>
      <c r="I61" s="20"/>
      <c r="J61" s="20"/>
      <c r="K61" s="20"/>
    </row>
    <row r="62" spans="1:11" s="3" customFormat="1" x14ac:dyDescent="0.25">
      <c r="A62" s="5">
        <v>47</v>
      </c>
      <c r="B62" s="7" t="s">
        <v>88</v>
      </c>
      <c r="C62" s="8" t="s">
        <v>40</v>
      </c>
      <c r="D62" s="8">
        <v>1</v>
      </c>
      <c r="E62" s="8">
        <v>467.5</v>
      </c>
      <c r="F62" s="8">
        <f t="shared" si="1"/>
        <v>467.5</v>
      </c>
      <c r="G62" s="21"/>
      <c r="H62" s="21"/>
      <c r="I62" s="21"/>
      <c r="J62" s="21"/>
      <c r="K62" s="21"/>
    </row>
    <row r="63" spans="1:11" s="3" customFormat="1" x14ac:dyDescent="0.25">
      <c r="A63" s="5">
        <v>48</v>
      </c>
      <c r="B63" s="7" t="s">
        <v>107</v>
      </c>
      <c r="C63" s="8" t="s">
        <v>108</v>
      </c>
      <c r="D63" s="8">
        <v>0.5</v>
      </c>
      <c r="E63" s="8">
        <v>144.5</v>
      </c>
      <c r="F63" s="8">
        <f t="shared" si="1"/>
        <v>72.25</v>
      </c>
      <c r="G63" s="21"/>
      <c r="H63" s="21"/>
      <c r="I63" s="21"/>
      <c r="J63" s="21"/>
      <c r="K63" s="21"/>
    </row>
    <row r="64" spans="1:11" s="3" customFormat="1" x14ac:dyDescent="0.25">
      <c r="A64" s="5"/>
      <c r="B64" s="7" t="s">
        <v>90</v>
      </c>
      <c r="C64" s="8" t="s">
        <v>40</v>
      </c>
      <c r="D64" s="8">
        <v>1</v>
      </c>
      <c r="E64" s="8"/>
      <c r="F64" s="8"/>
      <c r="G64" s="21"/>
      <c r="H64" s="21"/>
      <c r="I64" s="21"/>
      <c r="J64" s="21"/>
      <c r="K64" s="21"/>
    </row>
    <row r="65" spans="1:11" s="3" customFormat="1" x14ac:dyDescent="0.25">
      <c r="A65" s="5"/>
      <c r="B65" s="7" t="s">
        <v>91</v>
      </c>
      <c r="C65" s="8" t="s">
        <v>40</v>
      </c>
      <c r="D65" s="8">
        <v>2</v>
      </c>
      <c r="E65" s="8"/>
      <c r="F65" s="8"/>
      <c r="G65" s="21"/>
      <c r="H65" s="21"/>
      <c r="I65" s="21"/>
      <c r="J65" s="21"/>
      <c r="K65" s="21"/>
    </row>
    <row r="66" spans="1:11" s="3" customFormat="1" x14ac:dyDescent="0.25">
      <c r="A66" s="5"/>
      <c r="B66" s="7" t="s">
        <v>93</v>
      </c>
      <c r="C66" s="8" t="s">
        <v>40</v>
      </c>
      <c r="D66" s="8">
        <v>1</v>
      </c>
      <c r="E66" s="8"/>
      <c r="F66" s="8"/>
      <c r="G66" s="21"/>
      <c r="H66" s="21"/>
      <c r="I66" s="21"/>
      <c r="J66" s="21"/>
      <c r="K66" s="21"/>
    </row>
    <row r="67" spans="1:11" s="3" customFormat="1" x14ac:dyDescent="0.25">
      <c r="A67" s="5"/>
      <c r="B67" s="7" t="s">
        <v>96</v>
      </c>
      <c r="C67" s="8" t="s">
        <v>40</v>
      </c>
      <c r="D67" s="8">
        <v>1</v>
      </c>
      <c r="E67" s="8"/>
      <c r="F67" s="8"/>
      <c r="G67" s="21"/>
      <c r="H67" s="21"/>
      <c r="I67" s="21"/>
      <c r="J67" s="21"/>
      <c r="K67" s="21"/>
    </row>
    <row r="68" spans="1:11" s="3" customFormat="1" x14ac:dyDescent="0.25">
      <c r="A68" s="5"/>
      <c r="B68" s="87" t="s">
        <v>97</v>
      </c>
      <c r="C68" s="8" t="s">
        <v>40</v>
      </c>
      <c r="D68" s="8">
        <v>1</v>
      </c>
      <c r="E68" s="8"/>
      <c r="F68" s="8"/>
      <c r="G68" s="21"/>
      <c r="H68" s="21"/>
      <c r="I68" s="21"/>
      <c r="J68" s="21"/>
      <c r="K68" s="21"/>
    </row>
    <row r="69" spans="1:11" s="3" customFormat="1" x14ac:dyDescent="0.25">
      <c r="A69" s="5"/>
      <c r="B69" s="9" t="s">
        <v>98</v>
      </c>
      <c r="C69" s="8" t="s">
        <v>40</v>
      </c>
      <c r="D69" s="8">
        <v>70</v>
      </c>
      <c r="E69" s="8"/>
      <c r="F69" s="8"/>
      <c r="G69" s="21"/>
      <c r="H69" s="21"/>
      <c r="I69" s="21"/>
      <c r="J69" s="21"/>
      <c r="K69" s="21"/>
    </row>
    <row r="70" spans="1:11" s="3" customFormat="1" x14ac:dyDescent="0.25">
      <c r="A70" s="5">
        <v>49</v>
      </c>
      <c r="B70" s="7" t="s">
        <v>95</v>
      </c>
      <c r="C70" s="8" t="s">
        <v>40</v>
      </c>
      <c r="D70" s="8">
        <v>8</v>
      </c>
      <c r="E70" s="8">
        <v>70</v>
      </c>
      <c r="F70" s="8">
        <f>D70*E70</f>
        <v>560</v>
      </c>
      <c r="G70" s="21"/>
      <c r="H70" s="21"/>
      <c r="I70" s="21"/>
      <c r="J70" s="21"/>
      <c r="K70" s="21"/>
    </row>
    <row r="71" spans="1:11" s="3" customFormat="1" x14ac:dyDescent="0.25">
      <c r="A71" s="5">
        <v>50</v>
      </c>
      <c r="B71" s="7" t="s">
        <v>94</v>
      </c>
      <c r="C71" s="8" t="s">
        <v>40</v>
      </c>
      <c r="D71" s="8">
        <v>6</v>
      </c>
      <c r="E71" s="8">
        <v>70</v>
      </c>
      <c r="F71" s="8">
        <f t="shared" ref="F71:F78" si="2">D71*E71</f>
        <v>420</v>
      </c>
      <c r="G71" s="21"/>
      <c r="H71" s="21"/>
      <c r="I71" s="21"/>
      <c r="J71" s="21"/>
      <c r="K71" s="21"/>
    </row>
    <row r="72" spans="1:11" s="3" customFormat="1" x14ac:dyDescent="0.25">
      <c r="A72" s="5">
        <v>51</v>
      </c>
      <c r="B72" s="9" t="s">
        <v>99</v>
      </c>
      <c r="C72" s="8" t="s">
        <v>40</v>
      </c>
      <c r="D72" s="8">
        <v>2</v>
      </c>
      <c r="E72" s="8">
        <v>20</v>
      </c>
      <c r="F72" s="8">
        <f t="shared" si="2"/>
        <v>40</v>
      </c>
      <c r="G72" s="21"/>
      <c r="H72" s="21"/>
      <c r="I72" s="21"/>
      <c r="J72" s="21"/>
      <c r="K72" s="21"/>
    </row>
    <row r="73" spans="1:11" s="3" customFormat="1" x14ac:dyDescent="0.25">
      <c r="A73" s="5">
        <v>52</v>
      </c>
      <c r="B73" s="9" t="s">
        <v>100</v>
      </c>
      <c r="C73" s="8" t="s">
        <v>40</v>
      </c>
      <c r="D73" s="8">
        <v>1</v>
      </c>
      <c r="E73" s="8">
        <v>70</v>
      </c>
      <c r="F73" s="8">
        <f t="shared" si="2"/>
        <v>70</v>
      </c>
      <c r="G73" s="21"/>
      <c r="H73" s="21"/>
      <c r="I73" s="21"/>
      <c r="J73" s="21"/>
      <c r="K73" s="21"/>
    </row>
    <row r="74" spans="1:11" s="3" customFormat="1" x14ac:dyDescent="0.25">
      <c r="A74" s="5">
        <v>53</v>
      </c>
      <c r="B74" s="9" t="s">
        <v>101</v>
      </c>
      <c r="C74" s="8" t="s">
        <v>40</v>
      </c>
      <c r="D74" s="8">
        <v>1</v>
      </c>
      <c r="E74" s="8">
        <v>100</v>
      </c>
      <c r="F74" s="8">
        <f t="shared" si="2"/>
        <v>100</v>
      </c>
      <c r="G74" s="21"/>
      <c r="H74" s="21"/>
      <c r="I74" s="21"/>
      <c r="J74" s="21"/>
      <c r="K74" s="21"/>
    </row>
    <row r="75" spans="1:11" s="3" customFormat="1" x14ac:dyDescent="0.25">
      <c r="A75" s="5">
        <v>54</v>
      </c>
      <c r="B75" s="9" t="s">
        <v>111</v>
      </c>
      <c r="C75" s="8" t="s">
        <v>103</v>
      </c>
      <c r="D75" s="8">
        <v>3.6</v>
      </c>
      <c r="E75" s="8">
        <v>40</v>
      </c>
      <c r="F75" s="8">
        <f t="shared" si="2"/>
        <v>144</v>
      </c>
      <c r="G75" s="21" t="s">
        <v>112</v>
      </c>
      <c r="H75" s="21" t="s">
        <v>0</v>
      </c>
      <c r="I75" s="21">
        <v>10</v>
      </c>
      <c r="J75" s="21">
        <v>45</v>
      </c>
      <c r="K75" s="21">
        <f>I75*J75</f>
        <v>450</v>
      </c>
    </row>
    <row r="76" spans="1:11" s="3" customFormat="1" x14ac:dyDescent="0.25">
      <c r="A76" s="5">
        <v>55</v>
      </c>
      <c r="B76" s="9" t="s">
        <v>113</v>
      </c>
      <c r="C76" s="8" t="s">
        <v>40</v>
      </c>
      <c r="D76" s="8">
        <v>10</v>
      </c>
      <c r="E76" s="8">
        <v>150</v>
      </c>
      <c r="F76" s="8">
        <f t="shared" si="2"/>
        <v>1500</v>
      </c>
      <c r="G76" s="21" t="s">
        <v>114</v>
      </c>
      <c r="H76" s="21" t="s">
        <v>0</v>
      </c>
      <c r="I76" s="21">
        <v>10</v>
      </c>
      <c r="J76" s="21">
        <v>320</v>
      </c>
      <c r="K76" s="21">
        <f>I76*J76</f>
        <v>3200</v>
      </c>
    </row>
    <row r="77" spans="1:11" s="3" customFormat="1" x14ac:dyDescent="0.25">
      <c r="A77" s="5">
        <v>56</v>
      </c>
      <c r="B77" s="9" t="s">
        <v>115</v>
      </c>
      <c r="C77" s="8" t="s">
        <v>40</v>
      </c>
      <c r="D77" s="8">
        <v>5</v>
      </c>
      <c r="E77" s="8">
        <v>20</v>
      </c>
      <c r="F77" s="8">
        <f t="shared" si="2"/>
        <v>100</v>
      </c>
      <c r="G77" s="21" t="s">
        <v>116</v>
      </c>
      <c r="H77" s="21" t="s">
        <v>117</v>
      </c>
      <c r="I77" s="21">
        <v>0.5</v>
      </c>
      <c r="J77" s="21">
        <v>116</v>
      </c>
      <c r="K77" s="21">
        <f>I77*J77</f>
        <v>58</v>
      </c>
    </row>
    <row r="78" spans="1:11" s="3" customFormat="1" x14ac:dyDescent="0.25">
      <c r="A78" s="5">
        <v>57</v>
      </c>
      <c r="B78" s="9" t="s">
        <v>118</v>
      </c>
      <c r="C78" s="8" t="s">
        <v>103</v>
      </c>
      <c r="D78" s="8">
        <v>21.9</v>
      </c>
      <c r="E78" s="8">
        <v>60</v>
      </c>
      <c r="F78" s="8">
        <f t="shared" si="2"/>
        <v>1314</v>
      </c>
      <c r="G78" s="21" t="s">
        <v>119</v>
      </c>
      <c r="H78" s="21" t="s">
        <v>120</v>
      </c>
      <c r="I78" s="21">
        <f>0.1*D78</f>
        <v>2.19</v>
      </c>
      <c r="J78" s="21">
        <v>31.75</v>
      </c>
      <c r="K78" s="92">
        <f t="shared" ref="K78:K79" si="3">I78*J78</f>
        <v>69.532499999999999</v>
      </c>
    </row>
    <row r="79" spans="1:11" s="3" customFormat="1" x14ac:dyDescent="0.25">
      <c r="A79" s="5">
        <v>58</v>
      </c>
      <c r="B79" s="9"/>
      <c r="C79" s="8"/>
      <c r="D79" s="8"/>
      <c r="E79" s="8"/>
      <c r="F79" s="8"/>
      <c r="G79" s="21" t="s">
        <v>121</v>
      </c>
      <c r="H79" s="21" t="s">
        <v>120</v>
      </c>
      <c r="I79" s="21">
        <f>0.3*D78</f>
        <v>6.5699999999999994</v>
      </c>
      <c r="J79" s="21">
        <v>200</v>
      </c>
      <c r="K79" s="92">
        <f t="shared" si="3"/>
        <v>1313.9999999999998</v>
      </c>
    </row>
    <row r="80" spans="1:11" s="3" customFormat="1" x14ac:dyDescent="0.25">
      <c r="A80" s="5">
        <v>59</v>
      </c>
      <c r="B80" s="9" t="s">
        <v>122</v>
      </c>
      <c r="C80" s="8" t="s">
        <v>102</v>
      </c>
      <c r="D80" s="8">
        <v>12</v>
      </c>
      <c r="E80" s="8">
        <v>69</v>
      </c>
      <c r="F80" s="8">
        <f>D80*E80</f>
        <v>828</v>
      </c>
      <c r="G80" s="21" t="s">
        <v>119</v>
      </c>
      <c r="H80" s="21" t="s">
        <v>120</v>
      </c>
      <c r="I80" s="21">
        <f>0.1*D80*0.4</f>
        <v>0.48000000000000009</v>
      </c>
      <c r="J80" s="21">
        <v>31.75</v>
      </c>
      <c r="K80" s="92">
        <f t="shared" ref="K80:K81" si="4">I80*J80</f>
        <v>15.240000000000004</v>
      </c>
    </row>
    <row r="81" spans="1:11" s="3" customFormat="1" x14ac:dyDescent="0.25">
      <c r="A81" s="5">
        <v>60</v>
      </c>
      <c r="B81" s="9"/>
      <c r="C81" s="8"/>
      <c r="D81" s="8"/>
      <c r="E81" s="8"/>
      <c r="F81" s="8"/>
      <c r="G81" s="21" t="s">
        <v>121</v>
      </c>
      <c r="H81" s="21" t="s">
        <v>120</v>
      </c>
      <c r="I81" s="21">
        <f>0.3*D80*0.4</f>
        <v>1.44</v>
      </c>
      <c r="J81" s="21">
        <v>200</v>
      </c>
      <c r="K81" s="92">
        <f t="shared" si="4"/>
        <v>288</v>
      </c>
    </row>
    <row r="82" spans="1:11" s="3" customFormat="1" ht="28.5" x14ac:dyDescent="0.25">
      <c r="A82" s="22"/>
      <c r="B82" s="23" t="s">
        <v>14</v>
      </c>
      <c r="C82" s="24"/>
      <c r="D82" s="25"/>
      <c r="E82" s="25"/>
      <c r="F82" s="26">
        <f>SUM(F8:F81)</f>
        <v>22303.035</v>
      </c>
      <c r="G82" s="23" t="s">
        <v>15</v>
      </c>
      <c r="H82" s="27"/>
      <c r="I82" s="28"/>
      <c r="J82" s="29"/>
      <c r="K82" s="30">
        <f>SUM(K8:K81)</f>
        <v>11087.055833333332</v>
      </c>
    </row>
    <row r="83" spans="1:11" s="3" customFormat="1" ht="15.75" x14ac:dyDescent="0.25">
      <c r="A83" s="31"/>
      <c r="B83" s="32" t="s">
        <v>16</v>
      </c>
      <c r="C83" s="31"/>
      <c r="D83" s="31"/>
      <c r="E83" s="31"/>
      <c r="F83" s="31"/>
      <c r="G83" s="31"/>
      <c r="H83" s="31"/>
      <c r="I83" s="31"/>
      <c r="J83" s="31"/>
      <c r="K83" s="31"/>
    </row>
    <row r="84" spans="1:11" s="3" customFormat="1" ht="30" x14ac:dyDescent="0.25">
      <c r="A84" s="22">
        <v>61</v>
      </c>
      <c r="B84" s="75" t="s">
        <v>30</v>
      </c>
      <c r="C84" s="76" t="s">
        <v>31</v>
      </c>
      <c r="D84" s="33">
        <v>1</v>
      </c>
      <c r="E84" s="33">
        <v>500</v>
      </c>
      <c r="F84" s="33">
        <f>D84*E84</f>
        <v>500</v>
      </c>
      <c r="G84" s="21"/>
      <c r="H84" s="21"/>
      <c r="I84" s="21"/>
      <c r="J84" s="21"/>
      <c r="K84" s="21"/>
    </row>
    <row r="85" spans="1:11" s="3" customFormat="1" x14ac:dyDescent="0.25">
      <c r="A85" s="8">
        <v>62</v>
      </c>
      <c r="B85" s="87" t="s">
        <v>105</v>
      </c>
      <c r="C85" s="8" t="s">
        <v>104</v>
      </c>
      <c r="D85" s="8">
        <v>0.2</v>
      </c>
      <c r="E85" s="8">
        <v>246.5</v>
      </c>
      <c r="F85" s="33">
        <f t="shared" ref="F85:F87" si="5">D85*E85</f>
        <v>49.300000000000004</v>
      </c>
      <c r="G85" s="77" t="s">
        <v>32</v>
      </c>
      <c r="H85" s="34" t="s">
        <v>0</v>
      </c>
      <c r="I85" s="35">
        <v>20</v>
      </c>
      <c r="J85" s="35">
        <v>5.83</v>
      </c>
      <c r="K85" s="36">
        <f>J85*I85</f>
        <v>116.6</v>
      </c>
    </row>
    <row r="86" spans="1:11" s="3" customFormat="1" x14ac:dyDescent="0.25">
      <c r="A86" s="22">
        <v>63</v>
      </c>
      <c r="B86" s="78" t="s">
        <v>89</v>
      </c>
      <c r="C86" s="79" t="s">
        <v>109</v>
      </c>
      <c r="D86" s="36">
        <v>1</v>
      </c>
      <c r="E86" s="36">
        <v>935</v>
      </c>
      <c r="F86" s="33">
        <f t="shared" si="5"/>
        <v>935</v>
      </c>
      <c r="G86" s="82"/>
      <c r="H86" s="82"/>
      <c r="I86" s="82"/>
      <c r="J86" s="82"/>
      <c r="K86" s="82"/>
    </row>
    <row r="87" spans="1:11" s="3" customFormat="1" ht="30" x14ac:dyDescent="0.25">
      <c r="A87" s="8">
        <v>64</v>
      </c>
      <c r="B87" s="41" t="s">
        <v>20</v>
      </c>
      <c r="C87" s="42" t="s">
        <v>21</v>
      </c>
      <c r="D87" s="39">
        <v>457</v>
      </c>
      <c r="E87" s="39">
        <v>10.62</v>
      </c>
      <c r="F87" s="33">
        <f t="shared" si="5"/>
        <v>4853.3399999999992</v>
      </c>
      <c r="G87" s="40"/>
      <c r="H87" s="34"/>
      <c r="I87" s="35"/>
      <c r="J87" s="35"/>
      <c r="K87" s="36"/>
    </row>
    <row r="88" spans="1:11" s="3" customFormat="1" ht="29.25" x14ac:dyDescent="0.25">
      <c r="A88" s="43"/>
      <c r="B88" s="23" t="s">
        <v>22</v>
      </c>
      <c r="C88" s="44"/>
      <c r="D88" s="45"/>
      <c r="E88" s="45"/>
      <c r="F88" s="28">
        <f>SUM(F84:F87)</f>
        <v>6337.6399999999994</v>
      </c>
      <c r="G88" s="46" t="s">
        <v>23</v>
      </c>
      <c r="H88" s="47"/>
      <c r="I88" s="48"/>
      <c r="J88" s="45"/>
      <c r="K88" s="28">
        <f>SUM(K85:K87)</f>
        <v>116.6</v>
      </c>
    </row>
    <row r="89" spans="1:11" s="3" customFormat="1" ht="31.5" x14ac:dyDescent="0.25">
      <c r="A89" s="53"/>
      <c r="B89" s="49" t="s">
        <v>24</v>
      </c>
      <c r="C89" s="50"/>
      <c r="D89" s="55"/>
      <c r="E89" s="55"/>
      <c r="F89" s="52">
        <f>F88+F82</f>
        <v>28640.674999999999</v>
      </c>
      <c r="G89" s="57" t="s">
        <v>25</v>
      </c>
      <c r="H89" s="50"/>
      <c r="I89" s="51"/>
      <c r="J89" s="51"/>
      <c r="K89" s="52">
        <f>K88+K82</f>
        <v>11203.655833333332</v>
      </c>
    </row>
    <row r="90" spans="1:11" s="3" customFormat="1" ht="15.75" x14ac:dyDescent="0.25">
      <c r="A90" s="53"/>
      <c r="B90" s="54"/>
      <c r="C90" s="58"/>
      <c r="D90" s="56"/>
      <c r="E90" s="56"/>
      <c r="F90" s="52"/>
      <c r="G90" s="57" t="s">
        <v>26</v>
      </c>
      <c r="H90" s="59"/>
      <c r="I90" s="51"/>
      <c r="J90" s="51"/>
      <c r="K90" s="52">
        <f>F91+K89</f>
        <v>39844.330833333333</v>
      </c>
    </row>
    <row r="91" spans="1:11" s="3" customFormat="1" ht="15.75" x14ac:dyDescent="0.25">
      <c r="A91" s="53"/>
      <c r="B91" s="57" t="s">
        <v>27</v>
      </c>
      <c r="C91" s="59"/>
      <c r="D91" s="55"/>
      <c r="E91" s="55"/>
      <c r="F91" s="52">
        <f>F89</f>
        <v>28640.674999999999</v>
      </c>
      <c r="G91" s="57" t="s">
        <v>28</v>
      </c>
      <c r="H91" s="59"/>
      <c r="I91" s="51"/>
      <c r="J91" s="51"/>
      <c r="K91" s="52">
        <f>K90*0.2</f>
        <v>7968.8661666666667</v>
      </c>
    </row>
    <row r="92" spans="1:11" s="3" customFormat="1" ht="15.75" x14ac:dyDescent="0.25">
      <c r="A92" s="53"/>
      <c r="B92" s="60"/>
      <c r="C92" s="59"/>
      <c r="D92" s="60"/>
      <c r="E92" s="60"/>
      <c r="F92" s="60"/>
      <c r="G92" s="57" t="s">
        <v>29</v>
      </c>
      <c r="H92" s="59"/>
      <c r="I92" s="51"/>
      <c r="J92" s="51"/>
      <c r="K92" s="52">
        <f>K90*1.2</f>
        <v>47813.197</v>
      </c>
    </row>
    <row r="93" spans="1:11" s="3" customFormat="1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3"/>
      <c r="K93" s="62"/>
    </row>
    <row r="94" spans="1:11" s="3" customFormat="1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3"/>
      <c r="K94" s="62"/>
    </row>
    <row r="95" spans="1:11" s="3" customFormat="1" ht="15.75" x14ac:dyDescent="0.25">
      <c r="A95" s="64"/>
      <c r="B95" s="65"/>
      <c r="C95" s="65"/>
      <c r="D95" s="64"/>
      <c r="E95" s="64"/>
      <c r="F95" s="64"/>
      <c r="G95" s="66"/>
      <c r="H95" s="88"/>
      <c r="I95" s="88"/>
      <c r="J95" s="88"/>
      <c r="K95" s="88"/>
    </row>
    <row r="96" spans="1:11" ht="15.75" x14ac:dyDescent="0.25">
      <c r="A96" s="64"/>
      <c r="B96" s="65"/>
      <c r="C96" s="65"/>
      <c r="D96" s="64"/>
      <c r="E96" s="64"/>
      <c r="F96" s="64"/>
      <c r="G96" s="66"/>
      <c r="H96" s="66"/>
      <c r="I96" s="67"/>
      <c r="J96" s="67"/>
      <c r="K96" s="67"/>
    </row>
    <row r="97" spans="1:11" ht="15.75" x14ac:dyDescent="0.25">
      <c r="A97" s="68"/>
      <c r="B97" s="89"/>
      <c r="C97" s="89"/>
      <c r="D97" s="69"/>
      <c r="E97" s="69"/>
      <c r="F97" s="69"/>
      <c r="G97" s="88"/>
      <c r="H97" s="88"/>
      <c r="I97" s="88"/>
      <c r="J97" s="88"/>
      <c r="K97" s="70"/>
    </row>
    <row r="98" spans="1:11" s="37" customFormat="1" x14ac:dyDescent="0.25">
      <c r="A98"/>
      <c r="B98"/>
      <c r="C98"/>
      <c r="D98"/>
      <c r="E98"/>
      <c r="F98"/>
      <c r="G98"/>
      <c r="H98"/>
      <c r="I98" s="71"/>
      <c r="J98" s="71"/>
      <c r="K98" s="71"/>
    </row>
    <row r="99" spans="1:11" s="37" customFormat="1" x14ac:dyDescent="0.25">
      <c r="A99" s="72"/>
      <c r="B99" s="73"/>
      <c r="C99" s="73"/>
      <c r="D99" s="73"/>
      <c r="E99" s="73"/>
      <c r="F99" s="73"/>
      <c r="G99" s="73"/>
      <c r="H99" s="73"/>
      <c r="I99" s="73"/>
      <c r="J99" s="74"/>
      <c r="K99" s="73"/>
    </row>
    <row r="100" spans="1:11" s="37" customFormat="1" x14ac:dyDescent="0.25">
      <c r="A100" s="2"/>
      <c r="B100" s="1"/>
      <c r="C100" s="2"/>
      <c r="D100" s="2"/>
      <c r="E100" s="2"/>
      <c r="F100" s="2"/>
      <c r="G100"/>
      <c r="H100"/>
      <c r="I100"/>
      <c r="J100"/>
      <c r="K100"/>
    </row>
    <row r="101" spans="1:11" s="37" customFormat="1" x14ac:dyDescent="0.25">
      <c r="A101" s="2"/>
      <c r="B101" s="1"/>
      <c r="C101" s="2"/>
      <c r="D101" s="2"/>
      <c r="E101" s="2"/>
      <c r="F101" s="2"/>
      <c r="G101"/>
      <c r="H101"/>
      <c r="I101"/>
      <c r="J101"/>
      <c r="K101"/>
    </row>
    <row r="102" spans="1:11" s="37" customFormat="1" x14ac:dyDescent="0.25">
      <c r="A102" s="2"/>
      <c r="B102" s="1"/>
      <c r="C102" s="2"/>
      <c r="D102" s="2"/>
      <c r="E102" s="2"/>
      <c r="F102" s="2"/>
      <c r="G102"/>
      <c r="H102"/>
      <c r="I102"/>
      <c r="J102"/>
      <c r="K102"/>
    </row>
    <row r="103" spans="1:11" s="37" customFormat="1" x14ac:dyDescent="0.25">
      <c r="A103" s="2"/>
      <c r="B103" s="1"/>
      <c r="C103" s="2"/>
      <c r="D103" s="2"/>
      <c r="E103" s="2"/>
      <c r="F103" s="2"/>
      <c r="G103"/>
      <c r="H103"/>
      <c r="I103"/>
      <c r="J103"/>
      <c r="K103"/>
    </row>
  </sheetData>
  <mergeCells count="8">
    <mergeCell ref="H95:K95"/>
    <mergeCell ref="B97:C97"/>
    <mergeCell ref="G97:J97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2022-07-08T15:56:47Z</dcterms:modified>
</cp:coreProperties>
</file>