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85"/>
  </bookViews>
  <sheets>
    <sheet name="1" sheetId="1" r:id="rId1"/>
  </sheets>
  <externalReferences>
    <externalReference r:id="rId2"/>
    <externalReference r:id="rId3"/>
    <externalReference r:id="rId4"/>
  </externalReferences>
  <definedNames>
    <definedName name="GLA" localSheetId="0">[1]Объемы5.8.!#REF!</definedName>
    <definedName name="GLA">[1]Объемы5.8.!#REF!</definedName>
    <definedName name="Департамент" localSheetId="0">#REF!</definedName>
    <definedName name="Департамент">#REF!</definedName>
    <definedName name="долл.США" localSheetId="0">[1]Объемы5.8.!#REF!</definedName>
    <definedName name="долл.США">[1]Объемы5.8.!#REF!</definedName>
    <definedName name="ДЦ" localSheetId="0">[2]Объемы5.8.!#REF!</definedName>
    <definedName name="ДЦ">[2]Объемы5.8.!#REF!</definedName>
    <definedName name="итого_всего" localSheetId="0">[1]Объемы5.8.!#REF!</definedName>
    <definedName name="итого_всего">[1]Объемы5.8.!#REF!</definedName>
    <definedName name="календарь" localSheetId="0">#REF!</definedName>
    <definedName name="календарь">#REF!</definedName>
    <definedName name="общая_площадь" localSheetId="0">[1]Объемы5.8.!#REF!</definedName>
    <definedName name="общая_площадь">[1]Объемы5.8.!#REF!</definedName>
    <definedName name="ответственный">[3]!Таблица1[Ответственный инженер]</definedName>
    <definedName name="подсобники" localSheetId="0">[1]Объемы5.8.!#REF!</definedName>
    <definedName name="подсобники">[1]Объемы5.8.!#REF!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F15" i="1"/>
  <c r="I10" i="1"/>
  <c r="F6" i="1"/>
  <c r="D6" i="1"/>
  <c r="C21" i="1" s="1"/>
  <c r="C20" i="1" s="1"/>
  <c r="F5" i="1"/>
  <c r="B3" i="1"/>
  <c r="C3" i="1" s="1"/>
  <c r="D3" i="1" s="1"/>
  <c r="E3" i="1" s="1"/>
  <c r="F3" i="1" s="1"/>
  <c r="G3" i="1" s="1"/>
  <c r="H3" i="1" s="1"/>
  <c r="I3" i="1" s="1"/>
  <c r="C30" i="1" l="1"/>
  <c r="C28" i="1"/>
  <c r="C29" i="1"/>
  <c r="D9" i="1"/>
  <c r="I11" i="1"/>
  <c r="D14" i="1" l="1"/>
  <c r="I12" i="1"/>
  <c r="F9" i="1"/>
  <c r="I14" i="1" l="1"/>
  <c r="F14" i="1"/>
  <c r="F16" i="1" s="1"/>
  <c r="I13" i="1"/>
</calcChain>
</file>

<file path=xl/sharedStrings.xml><?xml version="1.0" encoding="utf-8"?>
<sst xmlns="http://schemas.openxmlformats.org/spreadsheetml/2006/main" count="56" uniqueCount="47">
  <si>
    <t>№</t>
  </si>
  <si>
    <t>Найменування робіт</t>
  </si>
  <si>
    <t>Од. вим</t>
  </si>
  <si>
    <t>Кіл-ть</t>
  </si>
  <si>
    <t>Вар-сть робіт без ПДВ</t>
  </si>
  <si>
    <t>Вар-сть робіт  усього без ПДВ</t>
  </si>
  <si>
    <t>Найменування матеріалів</t>
  </si>
  <si>
    <t>Од. вим.</t>
  </si>
  <si>
    <t>Влаштування будівельного паркану</t>
  </si>
  <si>
    <t>1</t>
  </si>
  <si>
    <t>Викопування ям під стовпи (крізь бруківку)</t>
  </si>
  <si>
    <t>шт</t>
  </si>
  <si>
    <t>2</t>
  </si>
  <si>
    <t>Бетонування стовпів з приготуванням бетону вручну (М250)</t>
  </si>
  <si>
    <t>Щебінь (5-20 мм)</t>
  </si>
  <si>
    <t>т</t>
  </si>
  <si>
    <t>Пісок</t>
  </si>
  <si>
    <t>Цемент ПЦ500</t>
  </si>
  <si>
    <t>кг</t>
  </si>
  <si>
    <t>3</t>
  </si>
  <si>
    <t>Улаштування м/к огорожі</t>
  </si>
  <si>
    <t>м2</t>
  </si>
  <si>
    <t>Заглушка пластик. 50х50</t>
  </si>
  <si>
    <t>(шви зачистити та грунтувати 2 рази)</t>
  </si>
  <si>
    <t>Труба профільна 50х50х3</t>
  </si>
  <si>
    <t>м.п.</t>
  </si>
  <si>
    <t>Труба профільна 40х20х2</t>
  </si>
  <si>
    <t>Профнастил ПС-10 (0,45 мм) 1185(1155)х2000 мм, мат.поліестер (коричневий)</t>
  </si>
  <si>
    <t>Саморіз для профнастила, ral</t>
  </si>
  <si>
    <t>4</t>
  </si>
  <si>
    <t>Грунтування м/к огорожі (в 2 шари)</t>
  </si>
  <si>
    <t>Грунт по металу "ГФ-021" (червоно-коричнева)</t>
  </si>
  <si>
    <t>л</t>
  </si>
  <si>
    <t>5</t>
  </si>
  <si>
    <t>Відновлення благоустрою</t>
  </si>
  <si>
    <t>Розрахунок обсягу бетонування стійок, м3:</t>
  </si>
  <si>
    <t>кіль-ть стійок, шт =</t>
  </si>
  <si>
    <t>висота бетонування, мм =</t>
  </si>
  <si>
    <t>радіус верхньої основи, мм =</t>
  </si>
  <si>
    <t>радіус нижньої основи, мм =</t>
  </si>
  <si>
    <t>площа перерізу стійки, м2 =</t>
  </si>
  <si>
    <t>Матеріали:</t>
  </si>
  <si>
    <t>М250</t>
  </si>
  <si>
    <t>Цемент М500, кг</t>
  </si>
  <si>
    <t>Пісок, тн</t>
  </si>
  <si>
    <t>Щебінь, тн</t>
  </si>
  <si>
    <t>Всього, грн.: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</si>
</sst>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9"/>
      <name val="Arial Cyr"/>
      <charset val="204"/>
    </font>
    <font>
      <b/>
      <sz val="9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u/>
      <sz val="10"/>
      <name val="Arial Cyr"/>
      <charset val="204"/>
    </font>
    <font>
      <sz val="10"/>
      <name val="Arial Cyr"/>
      <charset val="1"/>
    </font>
    <font>
      <b/>
      <sz val="9"/>
      <name val="Arial Cyr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righ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Alignment="1">
      <alignment vertical="top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4" fontId="3" fillId="3" borderId="5" xfId="0" applyNumberFormat="1" applyFont="1" applyFill="1" applyBorder="1" applyAlignment="1">
      <alignment horizontal="center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left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5" fillId="2" borderId="7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1" fontId="3" fillId="2" borderId="6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5" fontId="1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6" fillId="0" borderId="0" xfId="0" applyFont="1" applyFill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5" fillId="5" borderId="1" xfId="0" applyNumberFormat="1" applyFont="1" applyFill="1" applyBorder="1" applyAlignment="1">
      <alignment horizontal="right" vertical="top" wrapText="1"/>
    </xf>
    <xf numFmtId="49" fontId="5" fillId="2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123825</xdr:rowOff>
    </xdr:from>
    <xdr:to>
      <xdr:col>15</xdr:col>
      <xdr:colOff>171450</xdr:colOff>
      <xdr:row>43</xdr:row>
      <xdr:rowOff>28575</xdr:rowOff>
    </xdr:to>
    <xdr:grpSp>
      <xdr:nvGrpSpPr>
        <xdr:cNvPr id="12" name="Группа 11"/>
        <xdr:cNvGrpSpPr/>
      </xdr:nvGrpSpPr>
      <xdr:grpSpPr>
        <a:xfrm>
          <a:off x="3657600" y="4095750"/>
          <a:ext cx="8229600" cy="4857750"/>
          <a:chOff x="5057775" y="4943475"/>
          <a:chExt cx="9753600" cy="4857750"/>
        </a:xfrm>
      </xdr:grpSpPr>
      <xdr:pic>
        <xdr:nvPicPr>
          <xdr:cNvPr id="2" name="Рисунок 1" descr="https://remboo.ru/wp-content/uploads/2018/05/1424697874_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57775" y="4943475"/>
            <a:ext cx="9753600" cy="4857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" name="Группа 10"/>
          <xdr:cNvGrpSpPr/>
        </xdr:nvGrpSpPr>
        <xdr:grpSpPr>
          <a:xfrm>
            <a:off x="5908097" y="7669355"/>
            <a:ext cx="7877174" cy="562841"/>
            <a:chOff x="5908097" y="7669355"/>
            <a:chExt cx="7877174" cy="562841"/>
          </a:xfrm>
        </xdr:grpSpPr>
        <xdr:sp macro="" textlink="">
          <xdr:nvSpPr>
            <xdr:cNvPr id="3" name="Трапеция 2"/>
            <xdr:cNvSpPr/>
          </xdr:nvSpPr>
          <xdr:spPr>
            <a:xfrm rot="10800000">
              <a:off x="5908097" y="7760276"/>
              <a:ext cx="480578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6" name="Трапеция 5"/>
            <xdr:cNvSpPr/>
          </xdr:nvSpPr>
          <xdr:spPr>
            <a:xfrm rot="10800000">
              <a:off x="7365422" y="7752483"/>
              <a:ext cx="480578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7" name="Трапеция 6"/>
            <xdr:cNvSpPr/>
          </xdr:nvSpPr>
          <xdr:spPr>
            <a:xfrm rot="10800000">
              <a:off x="8866909" y="7740360"/>
              <a:ext cx="480578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8" name="Трапеция 7"/>
            <xdr:cNvSpPr/>
          </xdr:nvSpPr>
          <xdr:spPr>
            <a:xfrm rot="10800000">
              <a:off x="10332893" y="7715248"/>
              <a:ext cx="480578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9" name="Трапеция 8"/>
            <xdr:cNvSpPr/>
          </xdr:nvSpPr>
          <xdr:spPr>
            <a:xfrm rot="10800000">
              <a:off x="11826586" y="7694466"/>
              <a:ext cx="482309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10" name="Трапеция 9"/>
            <xdr:cNvSpPr/>
          </xdr:nvSpPr>
          <xdr:spPr>
            <a:xfrm rot="10800000">
              <a:off x="13304693" y="7669355"/>
              <a:ext cx="480578" cy="471920"/>
            </a:xfrm>
            <a:prstGeom prst="trapezoid">
              <a:avLst/>
            </a:prstGeom>
            <a:noFill/>
            <a:ln w="3810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0;&#1085;&#1072;&#1085;&#1089;&#1086;&#1074;&#1099;&#1081;%2520&#1086;&#1090;&#1076;&#1077;&#1083;/2.%2520&#1057;&#1045;&#1041;&#1045;&#1057;&#1058;&#1054;&#1048;&#1052;&#1054;&#1057;&#1058;&#1048;/&#1057;&#1090;&#1088;&#1091;&#1090;&#1080;&#1085;&#1089;&#1082;&#1086;&#1075;&#1086;/&#1040;&#1088;&#1093;&#1080;&#1074;/&#1057;&#1090;&#1088;&#1091;&#1090;&#1080;&#1085;&#1089;&#1082;&#1086;&#1075;&#1086;_&#1082;&#1083;&#1072;&#1076;&#1082;&#1072;_10.12.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2;&#1080;&#1085;&#1072;&#1085;&#1089;&#1086;&#1074;&#1099;&#1081;%20&#1086;&#1090;&#1076;&#1077;&#1083;\2.%20&#1057;&#1045;&#1041;&#1045;&#1057;&#1058;&#1054;&#1048;&#1052;&#1054;&#1057;&#1058;&#1048;\&#1057;&#1090;&#1088;&#1091;&#1090;&#1080;&#1085;&#1089;&#1082;&#1086;&#1075;&#1086;\&#1040;&#1088;&#1093;&#1080;&#1074;\&#1057;&#1090;&#1088;&#1091;&#1090;&#1080;&#1085;&#1089;&#1082;&#1086;&#1075;&#1086;_&#1082;&#1083;&#1072;&#1076;&#1082;&#1072;_10.12.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30;&#1083;&#1083;&#1103;/Desktop/&#1076;&#1077;&#1082;&#1072;&#1073;&#1088;&#1100;/1403/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5.8.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рпич120_М2_до 2,5"/>
      <sheetName val="Кирпич120_М2_ до 4"/>
      <sheetName val="Кирпич_М3_до 2.5"/>
      <sheetName val="Кирпич_М3_до 4"/>
      <sheetName val="Кирпич_М3_до 2.5 РАДИАЛЬНЫЙ"/>
      <sheetName val="Кирпич_М3_до 4 Радиальный"/>
      <sheetName val="Объемы5.8."/>
      <sheetName val="Проживание"/>
      <sheetName val="Расчет"/>
      <sheetName val="ИТР"/>
      <sheetName val="Подсобники"/>
      <sheetName val="Леса"/>
      <sheetName val="Площадки выносные"/>
      <sheetName val="Инструмент и расходники "/>
      <sheetName val="Механизация"/>
      <sheetName val="Кирпич120_М2_до_2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3"/>
      <sheetName val="ТКП"/>
      <sheetName val="Спецификация"/>
      <sheetName val="Монтажная спецификация"/>
      <sheetName val="Расчетные цены"/>
      <sheetName val="Свод"/>
      <sheetName val="Скидки"/>
      <sheetName val="Формулы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Заказная спецификация"/>
      <sheetName val="Сводная таблица"/>
      <sheetName val="Eleton"/>
      <sheetName val="IEK"/>
      <sheetName val="ABB"/>
      <sheetName val="EATON"/>
      <sheetName val="Schneider Electric"/>
      <sheetName val="Schneider Electric_SVT"/>
      <sheetName val="Legrand"/>
      <sheetName val="ETI"/>
      <sheetName val="ELKO_EP"/>
      <sheetName val="Phoenix Contact"/>
      <sheetName val="Vector"/>
      <sheetName val="BM"/>
      <sheetName val="Rittal"/>
      <sheetName val="Lina"/>
      <sheetName val="KUB"/>
      <sheetName val="Провод"/>
      <sheetName val="Hager"/>
      <sheetName val="Гипрон"/>
      <sheetName val="Промфактор"/>
      <sheetName val="Промфактор скидки"/>
      <sheetName val="Билмакс"/>
      <sheetName val="ДКС"/>
      <sheetName val="АСКО"/>
      <sheetName val="E.NEXT"/>
      <sheetName val="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72"/>
  <sheetViews>
    <sheetView showGridLines="0" tabSelected="1" zoomScaleNormal="100" zoomScalePageLayoutView="120" workbookViewId="0">
      <selection activeCell="E15" sqref="E15"/>
    </sheetView>
  </sheetViews>
  <sheetFormatPr defaultColWidth="8.85546875" defaultRowHeight="15"/>
  <cols>
    <col min="1" max="1" width="3.42578125" style="3" bestFit="1" customWidth="1"/>
    <col min="2" max="2" width="40.7109375" style="4" customWidth="1"/>
    <col min="3" max="3" width="6.42578125" style="3" customWidth="1"/>
    <col min="4" max="4" width="5.5703125" style="3" bestFit="1" customWidth="1"/>
    <col min="5" max="5" width="10.7109375" style="4" customWidth="1"/>
    <col min="6" max="6" width="12.140625" style="3" customWidth="1"/>
    <col min="7" max="7" width="26" style="3" bestFit="1" customWidth="1"/>
    <col min="8" max="8" width="7.140625" style="5" customWidth="1"/>
    <col min="9" max="9" width="10.42578125" style="6" bestFit="1" customWidth="1"/>
    <col min="10" max="15" width="8.85546875" style="7"/>
    <col min="16" max="16384" width="8.85546875" style="4"/>
  </cols>
  <sheetData>
    <row r="1" spans="1:15">
      <c r="A1" s="1"/>
      <c r="B1" s="2"/>
      <c r="C1" s="1"/>
    </row>
    <row r="2" spans="1:15" s="3" customFormat="1" ht="33.7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8" t="s">
        <v>6</v>
      </c>
      <c r="H2" s="8" t="s">
        <v>7</v>
      </c>
      <c r="I2" s="8" t="s">
        <v>3</v>
      </c>
      <c r="J2" s="10"/>
      <c r="K2" s="10"/>
      <c r="L2" s="10"/>
      <c r="M2" s="10"/>
      <c r="N2" s="10"/>
      <c r="O2" s="10"/>
    </row>
    <row r="3" spans="1:15">
      <c r="A3" s="11">
        <v>1</v>
      </c>
      <c r="B3" s="11">
        <f>A3+1</f>
        <v>2</v>
      </c>
      <c r="C3" s="11">
        <f t="shared" ref="C3:I3" si="0">B3+1</f>
        <v>3</v>
      </c>
      <c r="D3" s="11">
        <f t="shared" si="0"/>
        <v>4</v>
      </c>
      <c r="E3" s="11">
        <f t="shared" si="0"/>
        <v>5</v>
      </c>
      <c r="F3" s="11">
        <f>E3+1</f>
        <v>6</v>
      </c>
      <c r="G3" s="11">
        <f t="shared" si="0"/>
        <v>7</v>
      </c>
      <c r="H3" s="11">
        <f t="shared" si="0"/>
        <v>8</v>
      </c>
      <c r="I3" s="11">
        <f t="shared" si="0"/>
        <v>9</v>
      </c>
    </row>
    <row r="4" spans="1:15" s="20" customFormat="1">
      <c r="A4" s="12"/>
      <c r="B4" s="13" t="s">
        <v>8</v>
      </c>
      <c r="C4" s="14"/>
      <c r="D4" s="15"/>
      <c r="E4" s="16"/>
      <c r="F4" s="17"/>
      <c r="G4" s="18"/>
      <c r="H4" s="14"/>
      <c r="I4" s="15"/>
      <c r="J4" s="19"/>
      <c r="K4" s="19"/>
      <c r="L4" s="19"/>
      <c r="M4" s="19"/>
      <c r="N4" s="19"/>
      <c r="O4" s="19"/>
    </row>
    <row r="5" spans="1:15" s="20" customFormat="1">
      <c r="A5" s="21" t="s">
        <v>9</v>
      </c>
      <c r="B5" s="22" t="s">
        <v>10</v>
      </c>
      <c r="C5" s="21" t="s">
        <v>11</v>
      </c>
      <c r="D5" s="23">
        <v>53</v>
      </c>
      <c r="E5" s="24"/>
      <c r="F5" s="25">
        <f>D5*E5</f>
        <v>0</v>
      </c>
      <c r="G5" s="22"/>
      <c r="H5" s="21"/>
      <c r="I5" s="23"/>
      <c r="J5" s="19"/>
      <c r="K5" s="19"/>
      <c r="L5" s="19"/>
      <c r="M5" s="19"/>
      <c r="N5" s="19"/>
      <c r="O5" s="19"/>
    </row>
    <row r="6" spans="1:15" s="20" customFormat="1" ht="24">
      <c r="A6" s="26" t="s">
        <v>12</v>
      </c>
      <c r="B6" s="27" t="s">
        <v>13</v>
      </c>
      <c r="C6" s="26" t="s">
        <v>11</v>
      </c>
      <c r="D6" s="28">
        <f>D5</f>
        <v>53</v>
      </c>
      <c r="E6" s="29"/>
      <c r="F6" s="30">
        <f>D6*E6</f>
        <v>0</v>
      </c>
      <c r="G6" s="27" t="s">
        <v>14</v>
      </c>
      <c r="H6" s="26" t="s">
        <v>15</v>
      </c>
      <c r="I6" s="28">
        <v>3</v>
      </c>
      <c r="J6" s="19"/>
      <c r="K6" s="19"/>
      <c r="L6" s="19"/>
      <c r="M6" s="19"/>
      <c r="N6" s="19"/>
      <c r="O6" s="19"/>
    </row>
    <row r="7" spans="1:15" s="20" customFormat="1">
      <c r="A7" s="31"/>
      <c r="B7" s="32"/>
      <c r="C7" s="31"/>
      <c r="D7" s="33"/>
      <c r="E7" s="34"/>
      <c r="F7" s="35"/>
      <c r="G7" s="32" t="s">
        <v>16</v>
      </c>
      <c r="H7" s="31" t="s">
        <v>15</v>
      </c>
      <c r="I7" s="33">
        <v>2</v>
      </c>
      <c r="J7" s="19"/>
      <c r="K7" s="19"/>
      <c r="L7" s="19"/>
      <c r="M7" s="19"/>
      <c r="N7" s="19"/>
      <c r="O7" s="19"/>
    </row>
    <row r="8" spans="1:15" s="20" customFormat="1">
      <c r="A8" s="36"/>
      <c r="B8" s="37"/>
      <c r="C8" s="36"/>
      <c r="D8" s="38"/>
      <c r="E8" s="39"/>
      <c r="F8" s="40"/>
      <c r="G8" s="37" t="s">
        <v>17</v>
      </c>
      <c r="H8" s="36" t="s">
        <v>18</v>
      </c>
      <c r="I8" s="38">
        <v>500</v>
      </c>
      <c r="J8" s="19"/>
      <c r="K8" s="19"/>
      <c r="L8" s="19"/>
      <c r="M8" s="19"/>
      <c r="N8" s="19"/>
      <c r="O8" s="19"/>
    </row>
    <row r="9" spans="1:15" s="42" customFormat="1">
      <c r="A9" s="26" t="s">
        <v>19</v>
      </c>
      <c r="B9" s="27" t="s">
        <v>20</v>
      </c>
      <c r="C9" s="26" t="s">
        <v>21</v>
      </c>
      <c r="D9" s="28">
        <f>(D6-1)*2.5*2</f>
        <v>260</v>
      </c>
      <c r="E9" s="29"/>
      <c r="F9" s="30">
        <f>D9*E9</f>
        <v>0</v>
      </c>
      <c r="G9" s="27" t="s">
        <v>22</v>
      </c>
      <c r="H9" s="26" t="s">
        <v>11</v>
      </c>
      <c r="I9" s="28">
        <v>53</v>
      </c>
      <c r="J9" s="41"/>
      <c r="K9" s="41"/>
      <c r="L9" s="41"/>
      <c r="M9" s="41"/>
      <c r="N9" s="41"/>
      <c r="O9" s="41"/>
    </row>
    <row r="10" spans="1:15" s="42" customFormat="1">
      <c r="A10" s="31"/>
      <c r="B10" s="32" t="s">
        <v>23</v>
      </c>
      <c r="C10" s="31"/>
      <c r="D10" s="33"/>
      <c r="E10" s="34"/>
      <c r="F10" s="35"/>
      <c r="G10" s="32" t="s">
        <v>24</v>
      </c>
      <c r="H10" s="31" t="s">
        <v>25</v>
      </c>
      <c r="I10" s="33">
        <f>D5*3</f>
        <v>159</v>
      </c>
      <c r="J10" s="41"/>
      <c r="K10" s="41"/>
      <c r="L10" s="41"/>
      <c r="M10" s="41"/>
      <c r="N10" s="41"/>
      <c r="O10" s="41"/>
    </row>
    <row r="11" spans="1:15" s="42" customFormat="1">
      <c r="A11" s="31"/>
      <c r="B11" s="32"/>
      <c r="C11" s="31"/>
      <c r="D11" s="33"/>
      <c r="E11" s="34"/>
      <c r="F11" s="35"/>
      <c r="G11" s="32" t="s">
        <v>26</v>
      </c>
      <c r="H11" s="31" t="s">
        <v>25</v>
      </c>
      <c r="I11" s="33">
        <f>(D6-1)*2.5*2</f>
        <v>260</v>
      </c>
      <c r="J11" s="41"/>
      <c r="K11" s="41"/>
      <c r="L11" s="41"/>
      <c r="M11" s="41"/>
      <c r="N11" s="41"/>
      <c r="O11" s="41"/>
    </row>
    <row r="12" spans="1:15" s="42" customFormat="1" ht="36">
      <c r="A12" s="31"/>
      <c r="B12" s="32"/>
      <c r="C12" s="31"/>
      <c r="D12" s="33"/>
      <c r="E12" s="34"/>
      <c r="F12" s="35"/>
      <c r="G12" s="32" t="s">
        <v>27</v>
      </c>
      <c r="H12" s="31" t="s">
        <v>11</v>
      </c>
      <c r="I12" s="43">
        <f>ROUND(D9/(1.155*2),0)+1</f>
        <v>114</v>
      </c>
      <c r="J12" s="41"/>
      <c r="K12" s="41"/>
      <c r="L12" s="41"/>
      <c r="M12" s="41"/>
      <c r="N12" s="41"/>
      <c r="O12" s="41"/>
    </row>
    <row r="13" spans="1:15" s="42" customFormat="1">
      <c r="A13" s="31"/>
      <c r="B13" s="32"/>
      <c r="C13" s="31"/>
      <c r="D13" s="33"/>
      <c r="E13" s="34"/>
      <c r="F13" s="35"/>
      <c r="G13" s="32" t="s">
        <v>28</v>
      </c>
      <c r="H13" s="31" t="s">
        <v>11</v>
      </c>
      <c r="I13" s="33">
        <f>ROUNDUP(I12*12/50,0)*50</f>
        <v>1400</v>
      </c>
      <c r="J13" s="41"/>
      <c r="K13" s="41"/>
      <c r="L13" s="41"/>
      <c r="M13" s="41"/>
      <c r="N13" s="41"/>
      <c r="O13" s="41"/>
    </row>
    <row r="14" spans="1:15" s="42" customFormat="1" ht="24">
      <c r="A14" s="21" t="s">
        <v>29</v>
      </c>
      <c r="B14" s="22" t="s">
        <v>30</v>
      </c>
      <c r="C14" s="21" t="s">
        <v>21</v>
      </c>
      <c r="D14" s="23">
        <f>I10*0.2+I11*0.12</f>
        <v>63</v>
      </c>
      <c r="E14" s="24"/>
      <c r="F14" s="25">
        <f>D14*E14</f>
        <v>0</v>
      </c>
      <c r="G14" s="22" t="s">
        <v>31</v>
      </c>
      <c r="H14" s="21" t="s">
        <v>32</v>
      </c>
      <c r="I14" s="44">
        <f>D14*0.11*2</f>
        <v>13.86</v>
      </c>
      <c r="J14" s="41"/>
      <c r="K14" s="41"/>
      <c r="L14" s="41"/>
      <c r="M14" s="41"/>
      <c r="N14" s="41"/>
      <c r="O14" s="41"/>
    </row>
    <row r="15" spans="1:15" s="42" customFormat="1">
      <c r="A15" s="21" t="s">
        <v>33</v>
      </c>
      <c r="B15" s="22" t="s">
        <v>34</v>
      </c>
      <c r="C15" s="21" t="s">
        <v>11</v>
      </c>
      <c r="D15" s="23">
        <v>56</v>
      </c>
      <c r="E15" s="24"/>
      <c r="F15" s="25">
        <f>D15*E15</f>
        <v>0</v>
      </c>
      <c r="G15" s="22"/>
      <c r="H15" s="21"/>
      <c r="I15" s="23"/>
      <c r="J15" s="41"/>
      <c r="K15" s="41"/>
      <c r="L15" s="41"/>
      <c r="M15" s="41"/>
      <c r="N15" s="41"/>
      <c r="O15" s="41"/>
    </row>
    <row r="16" spans="1:15" s="42" customFormat="1">
      <c r="A16" s="12"/>
      <c r="B16" s="63"/>
      <c r="C16" s="14"/>
      <c r="D16" s="15"/>
      <c r="E16" s="61" t="s">
        <v>46</v>
      </c>
      <c r="F16" s="62">
        <f>ROUND(SUM(F4:F15),2)</f>
        <v>0</v>
      </c>
      <c r="G16" s="41"/>
      <c r="H16" s="41"/>
      <c r="I16" s="41"/>
      <c r="J16" s="41"/>
      <c r="K16" s="41"/>
      <c r="L16" s="41"/>
      <c r="M16" s="41"/>
      <c r="N16" s="41"/>
      <c r="O16" s="41"/>
    </row>
    <row r="17" spans="1:15">
      <c r="A17" s="1"/>
      <c r="B17" s="2"/>
      <c r="C17" s="1"/>
      <c r="G17" s="60"/>
    </row>
    <row r="18" spans="1:15">
      <c r="A18" s="1"/>
      <c r="B18" s="2"/>
      <c r="C18" s="1"/>
    </row>
    <row r="19" spans="1:15">
      <c r="A19" s="1"/>
      <c r="B19" s="2"/>
      <c r="C19" s="1"/>
    </row>
    <row r="20" spans="1:15" s="3" customFormat="1">
      <c r="A20" s="1"/>
      <c r="B20" s="45" t="s">
        <v>35</v>
      </c>
      <c r="C20" s="46">
        <f>((1/3*3.14*C22*(C23^2+C23*C24+C24^2)/1000000000)-(C25*C22/1000))*C21</f>
        <v>1.751738333333333</v>
      </c>
      <c r="D20" s="47"/>
      <c r="E20" s="4"/>
      <c r="H20" s="5"/>
      <c r="I20" s="6"/>
      <c r="J20" s="10"/>
      <c r="K20" s="10"/>
      <c r="L20" s="10"/>
      <c r="M20" s="10"/>
      <c r="N20" s="10"/>
      <c r="O20" s="10"/>
    </row>
    <row r="21" spans="1:15" s="3" customFormat="1">
      <c r="A21" s="1"/>
      <c r="B21" s="48" t="s">
        <v>36</v>
      </c>
      <c r="C21" s="1">
        <f>D6</f>
        <v>53</v>
      </c>
      <c r="E21" s="4"/>
      <c r="G21"/>
      <c r="H21" s="5"/>
      <c r="I21" s="6"/>
      <c r="J21" s="10"/>
      <c r="K21" s="10"/>
      <c r="L21" s="10"/>
      <c r="M21" s="10"/>
      <c r="N21" s="10"/>
      <c r="O21" s="10"/>
    </row>
    <row r="22" spans="1:15" s="3" customFormat="1">
      <c r="A22" s="1"/>
      <c r="B22" s="48" t="s">
        <v>37</v>
      </c>
      <c r="C22" s="1">
        <v>700</v>
      </c>
      <c r="E22" s="4"/>
      <c r="H22" s="5"/>
      <c r="I22" s="6"/>
      <c r="J22" s="10"/>
      <c r="K22" s="10"/>
      <c r="L22" s="10"/>
      <c r="M22" s="10"/>
      <c r="N22" s="10"/>
      <c r="O22" s="10"/>
    </row>
    <row r="23" spans="1:15" s="3" customFormat="1">
      <c r="A23" s="1"/>
      <c r="B23" s="48" t="s">
        <v>38</v>
      </c>
      <c r="C23" s="1">
        <v>150</v>
      </c>
      <c r="E23" s="4"/>
      <c r="H23" s="5"/>
      <c r="I23" s="6"/>
      <c r="J23" s="10"/>
      <c r="K23" s="10"/>
      <c r="L23" s="10"/>
      <c r="M23" s="10"/>
      <c r="N23" s="10"/>
      <c r="O23" s="10"/>
    </row>
    <row r="24" spans="1:15" s="3" customFormat="1">
      <c r="A24" s="1"/>
      <c r="B24" s="48" t="s">
        <v>39</v>
      </c>
      <c r="C24" s="1">
        <v>100</v>
      </c>
      <c r="E24" s="4"/>
      <c r="H24" s="5"/>
      <c r="I24" s="6"/>
      <c r="J24" s="10"/>
      <c r="K24" s="10"/>
      <c r="L24" s="10"/>
      <c r="M24" s="10"/>
      <c r="N24" s="10"/>
      <c r="O24" s="10"/>
    </row>
    <row r="25" spans="1:15" s="3" customFormat="1">
      <c r="A25" s="1"/>
      <c r="B25" s="49" t="s">
        <v>40</v>
      </c>
      <c r="C25" s="1">
        <f>50*50/1000000</f>
        <v>2.5000000000000001E-3</v>
      </c>
      <c r="E25" s="4"/>
      <c r="H25" s="5"/>
      <c r="I25" s="6"/>
      <c r="J25" s="10"/>
      <c r="K25" s="10"/>
      <c r="L25" s="10"/>
      <c r="M25" s="10"/>
      <c r="N25" s="10"/>
      <c r="O25" s="10"/>
    </row>
    <row r="26" spans="1:15" s="3" customFormat="1">
      <c r="A26" s="1"/>
      <c r="B26" s="2"/>
      <c r="C26" s="50"/>
      <c r="E26" s="4"/>
      <c r="H26" s="5"/>
      <c r="I26" s="6"/>
      <c r="J26" s="10"/>
      <c r="K26" s="10"/>
      <c r="L26" s="10"/>
      <c r="M26" s="10"/>
      <c r="N26" s="10"/>
      <c r="O26" s="10"/>
    </row>
    <row r="27" spans="1:15" s="3" customFormat="1">
      <c r="A27" s="1"/>
      <c r="B27" s="51" t="s">
        <v>41</v>
      </c>
      <c r="C27" s="50" t="s">
        <v>42</v>
      </c>
      <c r="D27" s="52"/>
      <c r="E27" s="53"/>
      <c r="F27" s="53"/>
      <c r="H27" s="5"/>
      <c r="I27" s="6"/>
      <c r="J27" s="10"/>
      <c r="K27" s="10"/>
      <c r="L27" s="10"/>
      <c r="M27" s="10"/>
      <c r="N27" s="10"/>
      <c r="O27" s="10"/>
    </row>
    <row r="28" spans="1:15" s="3" customFormat="1">
      <c r="A28" s="1"/>
      <c r="B28" s="54" t="s">
        <v>43</v>
      </c>
      <c r="C28" s="55">
        <f>260*C20</f>
        <v>455.45196666666658</v>
      </c>
      <c r="D28" s="56"/>
      <c r="E28" s="53"/>
      <c r="F28" s="53"/>
      <c r="H28" s="5"/>
      <c r="I28" s="6"/>
      <c r="J28" s="10"/>
      <c r="K28" s="10"/>
      <c r="L28" s="10"/>
      <c r="M28" s="10"/>
      <c r="N28" s="10"/>
      <c r="O28" s="10"/>
    </row>
    <row r="29" spans="1:15" s="3" customFormat="1">
      <c r="A29" s="1"/>
      <c r="B29" s="54" t="s">
        <v>44</v>
      </c>
      <c r="C29" s="57">
        <f>0.832*C20</f>
        <v>1.457446293333333</v>
      </c>
      <c r="D29" s="58"/>
      <c r="E29" s="53"/>
      <c r="F29" s="53"/>
      <c r="H29" s="5"/>
      <c r="I29" s="6"/>
      <c r="J29" s="10"/>
      <c r="K29" s="10"/>
      <c r="L29" s="10"/>
      <c r="M29" s="10"/>
      <c r="N29" s="10"/>
      <c r="O29" s="10"/>
    </row>
    <row r="30" spans="1:15" s="3" customFormat="1">
      <c r="A30" s="1"/>
      <c r="B30" s="54" t="s">
        <v>45</v>
      </c>
      <c r="C30" s="57">
        <f>1.223*C20</f>
        <v>2.1423759816666665</v>
      </c>
      <c r="D30" s="58"/>
      <c r="E30" s="53"/>
      <c r="F30" s="53"/>
      <c r="H30" s="5"/>
      <c r="I30" s="6"/>
      <c r="J30" s="10"/>
      <c r="K30" s="10"/>
      <c r="L30" s="10"/>
      <c r="M30" s="10"/>
      <c r="N30" s="10"/>
      <c r="O30" s="10"/>
    </row>
    <row r="31" spans="1:15" s="3" customFormat="1">
      <c r="A31" s="1"/>
      <c r="B31" s="2"/>
      <c r="C31" s="2"/>
      <c r="D31" s="59"/>
      <c r="E31" s="59"/>
      <c r="F31" s="53"/>
      <c r="H31" s="5"/>
      <c r="I31" s="6"/>
      <c r="J31" s="10"/>
      <c r="K31" s="10"/>
      <c r="L31" s="10"/>
      <c r="M31" s="10"/>
      <c r="N31" s="10"/>
      <c r="O31" s="10"/>
    </row>
    <row r="32" spans="1:15" s="3" customFormat="1">
      <c r="A32" s="1"/>
      <c r="B32" s="2"/>
      <c r="C32" s="1"/>
      <c r="E32" s="4"/>
      <c r="H32" s="5"/>
      <c r="I32" s="6"/>
      <c r="J32" s="10"/>
      <c r="K32" s="10"/>
      <c r="L32" s="10"/>
      <c r="M32" s="10"/>
      <c r="N32" s="10"/>
      <c r="O32" s="10"/>
    </row>
    <row r="33" spans="1:15" s="3" customFormat="1">
      <c r="A33" s="1"/>
      <c r="B33" s="2"/>
      <c r="C33" s="1"/>
      <c r="E33" s="4"/>
      <c r="H33" s="5"/>
      <c r="I33" s="6"/>
      <c r="J33" s="10"/>
      <c r="K33" s="10"/>
      <c r="L33" s="10"/>
      <c r="M33" s="10"/>
      <c r="N33" s="10"/>
      <c r="O33" s="10"/>
    </row>
    <row r="34" spans="1:15" s="3" customFormat="1">
      <c r="A34" s="1"/>
      <c r="B34" s="2"/>
      <c r="C34" s="1"/>
      <c r="E34" s="4"/>
      <c r="H34" s="5"/>
      <c r="I34" s="6"/>
      <c r="J34" s="10"/>
      <c r="K34" s="10"/>
      <c r="L34" s="10"/>
      <c r="M34" s="10"/>
      <c r="N34" s="10"/>
      <c r="O34" s="10"/>
    </row>
    <row r="35" spans="1:15" s="3" customFormat="1">
      <c r="A35" s="1"/>
      <c r="B35" s="2"/>
      <c r="C35" s="1"/>
      <c r="E35" s="4"/>
      <c r="H35" s="5"/>
      <c r="I35" s="6"/>
      <c r="J35" s="10"/>
      <c r="K35" s="10"/>
      <c r="L35" s="10"/>
      <c r="M35" s="10"/>
      <c r="N35" s="10"/>
      <c r="O35" s="10"/>
    </row>
    <row r="36" spans="1:15" s="3" customFormat="1">
      <c r="A36" s="1"/>
      <c r="B36" s="2"/>
      <c r="C36" s="1"/>
      <c r="E36" s="4"/>
      <c r="H36" s="5"/>
      <c r="I36" s="6"/>
      <c r="J36" s="10"/>
      <c r="K36" s="10"/>
      <c r="L36" s="10"/>
      <c r="M36" s="10"/>
      <c r="N36" s="10"/>
      <c r="O36" s="10"/>
    </row>
    <row r="37" spans="1:15" s="3" customFormat="1">
      <c r="A37" s="1"/>
      <c r="B37" s="2"/>
      <c r="C37" s="1"/>
      <c r="E37" s="4"/>
      <c r="H37" s="5"/>
      <c r="I37" s="6"/>
      <c r="J37" s="10"/>
      <c r="K37" s="10"/>
      <c r="L37" s="10"/>
      <c r="M37" s="10"/>
      <c r="N37" s="10"/>
      <c r="O37" s="10"/>
    </row>
    <row r="38" spans="1:15" s="3" customFormat="1">
      <c r="A38" s="1"/>
      <c r="B38" s="2"/>
      <c r="C38" s="1"/>
      <c r="E38" s="4"/>
      <c r="H38" s="5"/>
      <c r="I38" s="6"/>
      <c r="J38" s="10"/>
      <c r="K38" s="10"/>
      <c r="L38" s="10"/>
      <c r="M38" s="10"/>
      <c r="N38" s="10"/>
      <c r="O38" s="10"/>
    </row>
    <row r="39" spans="1:15" s="3" customFormat="1">
      <c r="A39" s="1"/>
      <c r="B39" s="2"/>
      <c r="C39" s="1"/>
      <c r="E39" s="4"/>
      <c r="H39" s="5"/>
      <c r="I39" s="6"/>
      <c r="J39" s="10"/>
      <c r="K39" s="10"/>
      <c r="L39" s="10"/>
      <c r="M39" s="10"/>
      <c r="N39" s="10"/>
      <c r="O39" s="10"/>
    </row>
    <row r="40" spans="1:15" s="3" customFormat="1">
      <c r="A40" s="1"/>
      <c r="B40" s="2"/>
      <c r="C40" s="1"/>
      <c r="E40" s="4"/>
      <c r="H40" s="5"/>
      <c r="I40" s="6"/>
      <c r="J40" s="10"/>
      <c r="K40" s="10"/>
      <c r="L40" s="10"/>
      <c r="M40" s="10"/>
      <c r="N40" s="10"/>
      <c r="O40" s="10"/>
    </row>
    <row r="41" spans="1:15" s="3" customFormat="1">
      <c r="A41" s="1"/>
      <c r="B41" s="2"/>
      <c r="C41" s="1"/>
      <c r="E41" s="4"/>
      <c r="H41" s="5"/>
      <c r="I41" s="6"/>
      <c r="J41" s="10"/>
      <c r="K41" s="10"/>
      <c r="L41" s="10"/>
      <c r="M41" s="10"/>
      <c r="N41" s="10"/>
      <c r="O41" s="10"/>
    </row>
    <row r="42" spans="1:15" s="3" customFormat="1">
      <c r="A42" s="1"/>
      <c r="B42" s="2"/>
      <c r="C42" s="1"/>
      <c r="E42" s="4"/>
      <c r="H42" s="5"/>
      <c r="I42" s="6"/>
      <c r="J42" s="10"/>
      <c r="K42" s="10"/>
      <c r="L42" s="10"/>
      <c r="M42" s="10"/>
      <c r="N42" s="10"/>
      <c r="O42" s="10"/>
    </row>
    <row r="43" spans="1:15" s="3" customFormat="1">
      <c r="B43" s="4"/>
      <c r="E43" s="4"/>
      <c r="H43" s="5"/>
      <c r="I43" s="6"/>
      <c r="J43" s="10"/>
      <c r="K43" s="10"/>
      <c r="L43" s="10"/>
      <c r="M43" s="10"/>
      <c r="N43" s="10"/>
      <c r="O43" s="10"/>
    </row>
    <row r="44" spans="1:15" s="3" customFormat="1">
      <c r="B44" s="4"/>
      <c r="E44" s="4"/>
      <c r="H44" s="5"/>
      <c r="I44" s="6"/>
      <c r="J44" s="10"/>
      <c r="K44" s="10"/>
      <c r="L44" s="10"/>
      <c r="M44" s="10"/>
      <c r="N44" s="10"/>
      <c r="O44" s="10"/>
    </row>
    <row r="45" spans="1:15" s="3" customFormat="1">
      <c r="B45" s="4"/>
      <c r="E45" s="4"/>
      <c r="H45" s="5"/>
      <c r="I45" s="6"/>
      <c r="J45" s="10"/>
      <c r="K45" s="10"/>
      <c r="L45" s="10"/>
      <c r="M45" s="10"/>
      <c r="N45" s="10"/>
      <c r="O45" s="10"/>
    </row>
    <row r="46" spans="1:15" s="3" customFormat="1">
      <c r="B46" s="4"/>
      <c r="E46" s="4"/>
      <c r="H46" s="5"/>
      <c r="I46" s="6"/>
      <c r="J46" s="10"/>
      <c r="K46" s="10"/>
      <c r="L46" s="10"/>
      <c r="M46" s="10"/>
      <c r="N46" s="10"/>
      <c r="O46" s="10"/>
    </row>
    <row r="47" spans="1:15" s="3" customFormat="1">
      <c r="B47" s="4"/>
      <c r="E47" s="4"/>
      <c r="H47" s="5"/>
      <c r="I47" s="6"/>
      <c r="J47" s="10"/>
      <c r="K47" s="10"/>
      <c r="L47" s="10"/>
      <c r="M47" s="10"/>
      <c r="N47" s="10"/>
      <c r="O47" s="10"/>
    </row>
    <row r="48" spans="1:15" s="3" customFormat="1">
      <c r="B48" s="4"/>
      <c r="E48" s="4"/>
      <c r="H48" s="5"/>
      <c r="I48" s="6"/>
      <c r="J48" s="10"/>
      <c r="K48" s="10"/>
      <c r="L48" s="10"/>
      <c r="M48" s="10"/>
      <c r="N48" s="10"/>
      <c r="O48" s="10"/>
    </row>
    <row r="49" spans="2:15" s="3" customFormat="1">
      <c r="B49" s="4"/>
      <c r="E49" s="4"/>
      <c r="H49" s="5"/>
      <c r="I49" s="6"/>
      <c r="J49" s="10"/>
      <c r="K49" s="10"/>
      <c r="L49" s="10"/>
      <c r="M49" s="10"/>
      <c r="N49" s="10"/>
      <c r="O49" s="10"/>
    </row>
    <row r="50" spans="2:15" s="3" customFormat="1">
      <c r="B50" s="4"/>
      <c r="E50" s="4"/>
      <c r="H50" s="5"/>
      <c r="I50" s="6"/>
      <c r="J50" s="10"/>
      <c r="K50" s="10"/>
      <c r="L50" s="10"/>
      <c r="M50" s="10"/>
      <c r="N50" s="10"/>
      <c r="O50" s="10"/>
    </row>
    <row r="51" spans="2:15" s="3" customFormat="1">
      <c r="B51" s="4"/>
      <c r="E51" s="4"/>
      <c r="H51" s="5"/>
      <c r="I51" s="6"/>
      <c r="J51" s="10"/>
      <c r="K51" s="10"/>
      <c r="L51" s="10"/>
      <c r="M51" s="10"/>
      <c r="N51" s="10"/>
      <c r="O51" s="10"/>
    </row>
    <row r="52" spans="2:15" s="3" customFormat="1">
      <c r="B52" s="4"/>
      <c r="E52" s="4"/>
      <c r="H52" s="5"/>
      <c r="I52" s="6"/>
      <c r="J52" s="10"/>
      <c r="K52" s="10"/>
      <c r="L52" s="10"/>
      <c r="M52" s="10"/>
      <c r="N52" s="10"/>
      <c r="O52" s="10"/>
    </row>
    <row r="53" spans="2:15" s="3" customFormat="1">
      <c r="B53" s="4"/>
      <c r="E53" s="4"/>
      <c r="H53" s="5"/>
      <c r="I53" s="6"/>
      <c r="J53" s="10"/>
      <c r="K53" s="10"/>
      <c r="L53" s="10"/>
      <c r="M53" s="10"/>
      <c r="N53" s="10"/>
      <c r="O53" s="10"/>
    </row>
    <row r="54" spans="2:15" s="3" customFormat="1">
      <c r="B54" s="4"/>
      <c r="E54" s="4"/>
      <c r="H54" s="5"/>
      <c r="I54" s="6"/>
      <c r="J54" s="10"/>
      <c r="K54" s="10"/>
      <c r="L54" s="10"/>
      <c r="M54" s="10"/>
      <c r="N54" s="10"/>
      <c r="O54" s="10"/>
    </row>
    <row r="55" spans="2:15" s="3" customFormat="1">
      <c r="B55" s="4"/>
      <c r="E55" s="4"/>
      <c r="H55" s="5"/>
      <c r="I55" s="6"/>
      <c r="J55" s="10"/>
      <c r="K55" s="10"/>
      <c r="L55" s="10"/>
      <c r="M55" s="10"/>
      <c r="N55" s="10"/>
      <c r="O55" s="10"/>
    </row>
    <row r="56" spans="2:15" s="3" customFormat="1">
      <c r="B56" s="4"/>
      <c r="E56" s="4"/>
      <c r="H56" s="5"/>
      <c r="I56" s="6"/>
      <c r="J56" s="10"/>
      <c r="K56" s="10"/>
      <c r="L56" s="10"/>
      <c r="M56" s="10"/>
      <c r="N56" s="10"/>
      <c r="O56" s="10"/>
    </row>
    <row r="57" spans="2:15" s="3" customFormat="1">
      <c r="B57" s="4"/>
      <c r="E57" s="4"/>
      <c r="H57" s="5"/>
      <c r="I57" s="6"/>
      <c r="J57" s="10"/>
      <c r="K57" s="10"/>
      <c r="L57" s="10"/>
      <c r="M57" s="10"/>
      <c r="N57" s="10"/>
      <c r="O57" s="10"/>
    </row>
    <row r="58" spans="2:15" s="3" customFormat="1">
      <c r="B58" s="4"/>
      <c r="E58" s="4"/>
      <c r="H58" s="5"/>
      <c r="I58" s="6"/>
      <c r="J58" s="10"/>
      <c r="K58" s="10"/>
      <c r="L58" s="10"/>
      <c r="M58" s="10"/>
      <c r="N58" s="10"/>
      <c r="O58" s="10"/>
    </row>
    <row r="59" spans="2:15" s="3" customFormat="1">
      <c r="B59" s="4"/>
      <c r="E59" s="4"/>
      <c r="H59" s="5"/>
      <c r="I59" s="6"/>
      <c r="J59" s="10"/>
      <c r="K59" s="10"/>
      <c r="L59" s="10"/>
      <c r="M59" s="10"/>
      <c r="N59" s="10"/>
      <c r="O59" s="10"/>
    </row>
    <row r="60" spans="2:15" s="3" customFormat="1">
      <c r="B60" s="4"/>
      <c r="E60" s="4"/>
      <c r="H60" s="5"/>
      <c r="I60" s="6"/>
      <c r="J60" s="10"/>
      <c r="K60" s="10"/>
      <c r="L60" s="10"/>
      <c r="M60" s="10"/>
      <c r="N60" s="10"/>
      <c r="O60" s="10"/>
    </row>
    <row r="61" spans="2:15" s="3" customFormat="1">
      <c r="B61" s="4"/>
      <c r="E61" s="4"/>
      <c r="H61" s="5"/>
      <c r="I61" s="6"/>
      <c r="J61" s="10"/>
      <c r="K61" s="10"/>
      <c r="L61" s="10"/>
      <c r="M61" s="10"/>
      <c r="N61" s="10"/>
      <c r="O61" s="10"/>
    </row>
    <row r="62" spans="2:15" s="3" customFormat="1">
      <c r="B62" s="4"/>
      <c r="E62" s="4"/>
      <c r="H62" s="5"/>
      <c r="I62" s="6"/>
      <c r="J62" s="10"/>
      <c r="K62" s="10"/>
      <c r="L62" s="10"/>
      <c r="M62" s="10"/>
      <c r="N62" s="10"/>
      <c r="O62" s="10"/>
    </row>
    <row r="63" spans="2:15" s="3" customFormat="1">
      <c r="B63" s="4"/>
      <c r="E63" s="4"/>
      <c r="H63" s="5"/>
      <c r="I63" s="6"/>
      <c r="J63" s="10"/>
      <c r="K63" s="10"/>
      <c r="L63" s="10"/>
      <c r="M63" s="10"/>
      <c r="N63" s="10"/>
      <c r="O63" s="10"/>
    </row>
    <row r="64" spans="2:15" s="3" customFormat="1">
      <c r="B64" s="4"/>
      <c r="E64" s="4"/>
      <c r="H64" s="5"/>
      <c r="I64" s="6"/>
      <c r="J64" s="10"/>
      <c r="K64" s="10"/>
      <c r="L64" s="10"/>
      <c r="M64" s="10"/>
      <c r="N64" s="10"/>
      <c r="O64" s="10"/>
    </row>
    <row r="65" spans="2:15" s="3" customFormat="1">
      <c r="B65" s="4"/>
      <c r="E65" s="4"/>
      <c r="H65" s="5"/>
      <c r="I65" s="6"/>
      <c r="J65" s="10"/>
      <c r="K65" s="10"/>
      <c r="L65" s="10"/>
      <c r="M65" s="10"/>
      <c r="N65" s="10"/>
      <c r="O65" s="10"/>
    </row>
    <row r="66" spans="2:15" s="3" customFormat="1">
      <c r="B66" s="4"/>
      <c r="E66" s="4"/>
      <c r="H66" s="5"/>
      <c r="I66" s="6"/>
      <c r="J66" s="10"/>
      <c r="K66" s="10"/>
      <c r="L66" s="10"/>
      <c r="M66" s="10"/>
      <c r="N66" s="10"/>
      <c r="O66" s="10"/>
    </row>
    <row r="67" spans="2:15" s="3" customFormat="1">
      <c r="B67" s="4"/>
      <c r="E67" s="4"/>
      <c r="H67" s="5"/>
      <c r="I67" s="6"/>
      <c r="J67" s="10"/>
      <c r="K67" s="10"/>
      <c r="L67" s="10"/>
      <c r="M67" s="10"/>
      <c r="N67" s="10"/>
      <c r="O67" s="10"/>
    </row>
    <row r="68" spans="2:15" s="3" customFormat="1">
      <c r="B68" s="4"/>
      <c r="E68" s="4"/>
      <c r="H68" s="5"/>
      <c r="I68" s="6"/>
      <c r="J68" s="10"/>
      <c r="K68" s="10"/>
      <c r="L68" s="10"/>
      <c r="M68" s="10"/>
      <c r="N68" s="10"/>
      <c r="O68" s="10"/>
    </row>
    <row r="69" spans="2:15" s="3" customFormat="1">
      <c r="B69" s="4"/>
      <c r="E69" s="4"/>
      <c r="H69" s="5"/>
      <c r="I69" s="6"/>
      <c r="J69" s="10"/>
      <c r="K69" s="10"/>
      <c r="L69" s="10"/>
      <c r="M69" s="10"/>
      <c r="N69" s="10"/>
      <c r="O69" s="10"/>
    </row>
    <row r="70" spans="2:15" s="3" customFormat="1">
      <c r="B70" s="4"/>
      <c r="E70" s="4"/>
      <c r="H70" s="5"/>
      <c r="I70" s="6"/>
      <c r="J70" s="10"/>
      <c r="K70" s="10"/>
      <c r="L70" s="10"/>
      <c r="M70" s="10"/>
      <c r="N70" s="10"/>
      <c r="O70" s="10"/>
    </row>
    <row r="71" spans="2:15" s="3" customFormat="1">
      <c r="B71" s="4"/>
      <c r="E71" s="4"/>
      <c r="H71" s="5"/>
      <c r="I71" s="6"/>
      <c r="J71" s="10"/>
      <c r="K71" s="10"/>
      <c r="L71" s="10"/>
      <c r="M71" s="10"/>
      <c r="N71" s="10"/>
      <c r="O71" s="10"/>
    </row>
    <row r="72" spans="2:15" s="3" customFormat="1">
      <c r="B72" s="4"/>
      <c r="E72" s="4"/>
      <c r="H72" s="5"/>
      <c r="I72" s="6"/>
      <c r="J72" s="10"/>
      <c r="K72" s="10"/>
      <c r="L72" s="10"/>
      <c r="M72" s="10"/>
      <c r="N72" s="10"/>
      <c r="O72" s="10"/>
    </row>
  </sheetData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2022-09-12T18:54:35Z</dcterms:created>
  <dcterms:modified xsi:type="dcterms:W3CDTF">2022-09-12T19:00:10Z</dcterms:modified>
</cp:coreProperties>
</file>