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3\БУ\"/>
    </mc:Choice>
  </mc:AlternateContent>
  <bookViews>
    <workbookView xWindow="0" yWindow="0" windowWidth="23040" windowHeight="9192"/>
  </bookViews>
  <sheets>
    <sheet name="Комерційна пропозиція" sheetId="10" r:id="rId1"/>
  </sheets>
  <definedNames>
    <definedName name="_xlnm.Print_Titles" localSheetId="0">'Комерційна пропозиція'!$2:$3</definedName>
    <definedName name="_xlnm.Print_Area" localSheetId="0">'Комерційна пропозиція'!$A$1:$I$71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0" l="1"/>
  <c r="F29" i="10"/>
  <c r="F28" i="10"/>
  <c r="D19" i="10"/>
  <c r="F19" i="10" s="1"/>
  <c r="D14" i="10"/>
  <c r="F14" i="10" s="1"/>
  <c r="D39" i="10"/>
  <c r="F16" i="10"/>
  <c r="F25" i="10"/>
  <c r="D21" i="10"/>
  <c r="F23" i="10"/>
  <c r="F22" i="10"/>
  <c r="F68" i="10" l="1"/>
  <c r="D67" i="10"/>
  <c r="F67" i="10" s="1"/>
  <c r="D65" i="10"/>
  <c r="F65" i="10" s="1"/>
  <c r="D64" i="10"/>
  <c r="D66" i="10" s="1"/>
  <c r="F66" i="10" s="1"/>
  <c r="F62" i="10"/>
  <c r="D61" i="10"/>
  <c r="F61" i="10" s="1"/>
  <c r="D59" i="10"/>
  <c r="F59" i="10" s="1"/>
  <c r="D58" i="10"/>
  <c r="D60" i="10" s="1"/>
  <c r="F60" i="10" s="1"/>
  <c r="D56" i="10"/>
  <c r="F56" i="10" s="1"/>
  <c r="D55" i="10"/>
  <c r="F55" i="10" s="1"/>
  <c r="F53" i="10"/>
  <c r="D52" i="10"/>
  <c r="D54" i="10" s="1"/>
  <c r="F54" i="10" s="1"/>
  <c r="D47" i="10"/>
  <c r="F47" i="10" s="1"/>
  <c r="D46" i="10"/>
  <c r="F46" i="10" s="1"/>
  <c r="D45" i="10"/>
  <c r="D43" i="10"/>
  <c r="F45" i="10"/>
  <c r="F42" i="10"/>
  <c r="F41" i="10"/>
  <c r="F40" i="10"/>
  <c r="F39" i="10"/>
  <c r="D37" i="10"/>
  <c r="F37" i="10" s="1"/>
  <c r="D36" i="10"/>
  <c r="D35" i="10"/>
  <c r="F35" i="10" s="1"/>
  <c r="D33" i="10"/>
  <c r="F13" i="10"/>
  <c r="F11" i="10"/>
  <c r="F9" i="10"/>
  <c r="F8" i="10"/>
  <c r="D34" i="10" l="1"/>
  <c r="F34" i="10" s="1"/>
  <c r="D44" i="10"/>
  <c r="F44" i="10" s="1"/>
  <c r="F58" i="10"/>
  <c r="F64" i="10"/>
  <c r="F52" i="10"/>
  <c r="F36" i="10"/>
  <c r="F70" i="10" l="1"/>
  <c r="F71" i="10" l="1"/>
</calcChain>
</file>

<file path=xl/sharedStrings.xml><?xml version="1.0" encoding="utf-8"?>
<sst xmlns="http://schemas.openxmlformats.org/spreadsheetml/2006/main" count="156" uniqueCount="69">
  <si>
    <t>Податок на додану вартість (20%)</t>
  </si>
  <si>
    <t>РАЗОМ  БЕЗ ПДВ</t>
  </si>
  <si>
    <t>шт</t>
  </si>
  <si>
    <t>РОБОТИ</t>
  </si>
  <si>
    <t>МАТЕРІАЛИ</t>
  </si>
  <si>
    <t>Кількість</t>
  </si>
  <si>
    <t>Найменування</t>
  </si>
  <si>
    <t>№ п/п</t>
  </si>
  <si>
    <t>6</t>
  </si>
  <si>
    <t>Ціна за од. грн. без ПДВ</t>
  </si>
  <si>
    <t>Од.                    виміру</t>
  </si>
  <si>
    <t>Вартість всього, грн. без ПДВ</t>
  </si>
  <si>
    <t>ВСЬОГО,              грн. без ПДВ</t>
  </si>
  <si>
    <t>1</t>
  </si>
  <si>
    <t>2</t>
  </si>
  <si>
    <t>3</t>
  </si>
  <si>
    <t>4</t>
  </si>
  <si>
    <t>5</t>
  </si>
  <si>
    <t>Прути 3*25*25*2000</t>
  </si>
  <si>
    <t>Труба 3*60*60*2050</t>
  </si>
  <si>
    <t>Монтажна гільза</t>
  </si>
  <si>
    <t>Сталевий стрижень 8х18мм</t>
  </si>
  <si>
    <t>Виготовлення та влаштування воріт (2шт.)</t>
  </si>
  <si>
    <t>Труба 3*100*100*2050</t>
  </si>
  <si>
    <t>Виготовлення та влаштування хвірток (2шт.)</t>
  </si>
  <si>
    <r>
      <t>м</t>
    </r>
    <r>
      <rPr>
        <sz val="10"/>
        <rFont val="Calibri"/>
        <family val="2"/>
        <charset val="204"/>
      </rPr>
      <t>³</t>
    </r>
  </si>
  <si>
    <t>Бетон класу В10</t>
  </si>
  <si>
    <t>Арматура ф12 А400</t>
  </si>
  <si>
    <t>Арматура ф8 А400</t>
  </si>
  <si>
    <t>Арматура ф4 А400</t>
  </si>
  <si>
    <t>Влаштування 1 клумби (3 шт.)</t>
  </si>
  <si>
    <t>м.пог.</t>
  </si>
  <si>
    <t>Влаштування 2 клумби (1 шт.)</t>
  </si>
  <si>
    <t>Влаштування 3 клумби (4 шт.)</t>
  </si>
  <si>
    <t>Пластина 3*45*1500</t>
  </si>
  <si>
    <t>Виготовлення та влаштування огорожі (80 секцій)</t>
  </si>
  <si>
    <t>Влаштування щебеневої підготовки</t>
  </si>
  <si>
    <r>
      <t>м</t>
    </r>
    <r>
      <rPr>
        <sz val="10"/>
        <rFont val="Calibri"/>
        <family val="2"/>
        <charset val="204"/>
      </rPr>
      <t>²</t>
    </r>
  </si>
  <si>
    <t>Щебінь фракцією 0-70мм</t>
  </si>
  <si>
    <t>Влаштування гравійно-піщаної основи</t>
  </si>
  <si>
    <t>Влаштування мощення  ФЕМ</t>
  </si>
  <si>
    <t>ФЕМи</t>
  </si>
  <si>
    <t>Пісок середньозернистий ДСТУ Б.А. 11-55-94</t>
  </si>
  <si>
    <t>Гравій фракцією 40*70мм</t>
  </si>
  <si>
    <t xml:space="preserve">Розділ 1. Влаштування конструкції покриття ФЕМ </t>
  </si>
  <si>
    <t>Вертикальне планування</t>
  </si>
  <si>
    <t>Ущільнення грунту</t>
  </si>
  <si>
    <t>Розділ 2. Влаштування озеленення</t>
  </si>
  <si>
    <t>Влаштування озеленення</t>
  </si>
  <si>
    <t>Насадження дерев</t>
  </si>
  <si>
    <t>шт.</t>
  </si>
  <si>
    <t>Магнолія</t>
  </si>
  <si>
    <t>Клен червоний</t>
  </si>
  <si>
    <t>Насадження кущів</t>
  </si>
  <si>
    <t>Виготовлення та влаштування решітки біля  головного входу</t>
  </si>
  <si>
    <t>Сталь оцинкована 1000*2200*20</t>
  </si>
  <si>
    <t>Влаштування огорожі з сітки оцинкованої</t>
  </si>
  <si>
    <t>Сітка оцинкована 4*50*200мм</t>
  </si>
  <si>
    <t>Засипання щебенем</t>
  </si>
  <si>
    <t>Гак кріплення сітки 150мм</t>
  </si>
  <si>
    <t>Щебінь фракцією 60-80мм</t>
  </si>
  <si>
    <t>Родючий шар грунту (t=200 мм)</t>
  </si>
  <si>
    <t>Трава</t>
  </si>
  <si>
    <t>Розділ 3. Влаштування габіонів</t>
  </si>
  <si>
    <t>Розділ 4. Влаштування клумб</t>
  </si>
  <si>
    <t>Розділ 5. Влаштування огорожі, воріт, хвірток</t>
  </si>
  <si>
    <t>Демонтаж металевого забору</t>
  </si>
  <si>
    <t>Демонтаж металевого накриття</t>
  </si>
  <si>
    <t>Гарцовка РЦГ М100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</si>
</sst>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#,##0.??"/>
    <numFmt numFmtId="168" formatCode="#,##0.000"/>
  </numFmts>
  <fonts count="6" x14ac:knownFonts="1">
    <font>
      <sz val="10"/>
      <name val="Tahoma"/>
    </font>
    <font>
      <sz val="10"/>
      <name val="Tahoma"/>
      <family val="2"/>
      <charset val="204"/>
    </font>
    <font>
      <sz val="11"/>
      <name val="Tahoma"/>
      <family val="2"/>
      <charset val="204"/>
    </font>
    <font>
      <b/>
      <sz val="10"/>
      <name val="Tahoma"/>
      <family val="2"/>
      <charset val="204"/>
    </font>
    <font>
      <sz val="10"/>
      <name val="Calibri"/>
      <family val="2"/>
      <charset val="204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38">
    <xf numFmtId="0" fontId="0" fillId="0" borderId="0" xfId="0">
      <alignment vertical="top"/>
    </xf>
    <xf numFmtId="0" fontId="2" fillId="0" borderId="0" xfId="0" applyFont="1">
      <alignment vertical="top"/>
    </xf>
    <xf numFmtId="49" fontId="2" fillId="0" borderId="0" xfId="0" applyNumberFormat="1" applyFont="1" applyAlignment="1">
      <alignment horizontal="center" vertical="center"/>
    </xf>
    <xf numFmtId="0" fontId="2" fillId="2" borderId="0" xfId="0" applyFont="1" applyFill="1">
      <alignment vertical="top"/>
    </xf>
    <xf numFmtId="164" fontId="2" fillId="0" borderId="0" xfId="0" applyNumberFormat="1" applyFont="1" applyProtection="1">
      <alignment vertical="top"/>
      <protection locked="0"/>
    </xf>
    <xf numFmtId="0" fontId="2" fillId="0" borderId="0" xfId="0" applyFont="1" applyAlignment="1">
      <alignment vertical="top" wrapText="1"/>
    </xf>
    <xf numFmtId="165" fontId="2" fillId="0" borderId="0" xfId="0" applyNumberFormat="1" applyFont="1" applyProtection="1">
      <alignment vertical="top"/>
      <protection locked="0"/>
    </xf>
    <xf numFmtId="49" fontId="2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Protection="1">
      <alignment vertical="top"/>
      <protection locked="0"/>
    </xf>
    <xf numFmtId="164" fontId="1" fillId="0" borderId="0" xfId="0" applyNumberFormat="1" applyFont="1" applyProtection="1">
      <alignment vertical="top"/>
      <protection locked="0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2" fillId="0" borderId="0" xfId="0" applyNumberFormat="1" applyFont="1">
      <alignment vertical="top"/>
    </xf>
    <xf numFmtId="49" fontId="3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quotePrefix="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1" xfId="0" quotePrefix="1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zoomScaleSheetLayoutView="100" zoomScalePageLayoutView="115" workbookViewId="0">
      <selection activeCell="J19" sqref="J19"/>
    </sheetView>
  </sheetViews>
  <sheetFormatPr defaultColWidth="9.109375" defaultRowHeight="13.8" outlineLevelRow="1" x14ac:dyDescent="0.25"/>
  <cols>
    <col min="1" max="1" width="4.44140625" style="2" customWidth="1"/>
    <col min="2" max="2" width="68.33203125" style="7" customWidth="1"/>
    <col min="3" max="3" width="10.109375" style="5" customWidth="1"/>
    <col min="4" max="4" width="12.5546875" style="5" customWidth="1"/>
    <col min="5" max="5" width="14.109375" style="6" customWidth="1"/>
    <col min="6" max="6" width="15.6640625" style="4" customWidth="1"/>
    <col min="7" max="7" width="14.109375" style="6" customWidth="1"/>
    <col min="8" max="8" width="15.6640625" style="4" customWidth="1"/>
    <col min="9" max="9" width="15.109375" style="4" customWidth="1"/>
    <col min="10" max="10" width="9.109375" style="1"/>
    <col min="11" max="11" width="13.5546875" style="1" bestFit="1" customWidth="1"/>
    <col min="12" max="16384" width="9.109375" style="1"/>
  </cols>
  <sheetData>
    <row r="1" spans="1:9" ht="9.75" customHeight="1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ht="15" customHeight="1" x14ac:dyDescent="0.25">
      <c r="A2" s="33" t="s">
        <v>7</v>
      </c>
      <c r="B2" s="33" t="s">
        <v>6</v>
      </c>
      <c r="C2" s="34" t="s">
        <v>10</v>
      </c>
      <c r="D2" s="35" t="s">
        <v>5</v>
      </c>
      <c r="E2" s="36" t="s">
        <v>4</v>
      </c>
      <c r="F2" s="36"/>
      <c r="G2" s="36" t="s">
        <v>3</v>
      </c>
      <c r="H2" s="36"/>
      <c r="I2" s="37" t="s">
        <v>12</v>
      </c>
    </row>
    <row r="3" spans="1:9" ht="34.5" customHeight="1" x14ac:dyDescent="0.25">
      <c r="A3" s="33"/>
      <c r="B3" s="33"/>
      <c r="C3" s="34"/>
      <c r="D3" s="35"/>
      <c r="E3" s="13" t="s">
        <v>9</v>
      </c>
      <c r="F3" s="27" t="s">
        <v>11</v>
      </c>
      <c r="G3" s="13" t="s">
        <v>9</v>
      </c>
      <c r="H3" s="27" t="s">
        <v>11</v>
      </c>
      <c r="I3" s="37"/>
    </row>
    <row r="4" spans="1:9" s="3" customFormat="1" ht="21.75" customHeight="1" outlineLevel="1" x14ac:dyDescent="0.25">
      <c r="A4" s="14"/>
      <c r="B4" s="25" t="s">
        <v>44</v>
      </c>
      <c r="C4" s="16"/>
      <c r="D4" s="17"/>
      <c r="E4" s="18"/>
      <c r="F4" s="18"/>
      <c r="G4" s="18"/>
      <c r="H4" s="18"/>
      <c r="I4" s="18"/>
    </row>
    <row r="5" spans="1:9" s="3" customFormat="1" ht="15" customHeight="1" outlineLevel="1" x14ac:dyDescent="0.25">
      <c r="A5" s="14" t="s">
        <v>13</v>
      </c>
      <c r="B5" s="15" t="s">
        <v>45</v>
      </c>
      <c r="C5" s="16" t="s">
        <v>37</v>
      </c>
      <c r="D5" s="17">
        <v>525.29999999999995</v>
      </c>
      <c r="E5" s="18"/>
      <c r="F5" s="18"/>
      <c r="G5" s="18"/>
      <c r="H5" s="18"/>
      <c r="I5" s="18"/>
    </row>
    <row r="6" spans="1:9" s="3" customFormat="1" outlineLevel="1" x14ac:dyDescent="0.25">
      <c r="A6" s="14" t="s">
        <v>14</v>
      </c>
      <c r="B6" s="15" t="s">
        <v>46</v>
      </c>
      <c r="C6" s="16" t="s">
        <v>37</v>
      </c>
      <c r="D6" s="17">
        <v>525.29999999999995</v>
      </c>
      <c r="E6" s="18"/>
      <c r="F6" s="18"/>
      <c r="G6" s="18"/>
      <c r="H6" s="18"/>
      <c r="I6" s="18"/>
    </row>
    <row r="7" spans="1:9" s="3" customFormat="1" ht="14.25" customHeight="1" outlineLevel="1" x14ac:dyDescent="0.25">
      <c r="A7" s="14" t="s">
        <v>15</v>
      </c>
      <c r="B7" s="15" t="s">
        <v>39</v>
      </c>
      <c r="C7" s="16" t="s">
        <v>37</v>
      </c>
      <c r="D7" s="17">
        <v>525.29999999999995</v>
      </c>
      <c r="E7" s="18"/>
      <c r="F7" s="18"/>
      <c r="G7" s="18"/>
      <c r="H7" s="18"/>
      <c r="I7" s="18"/>
    </row>
    <row r="8" spans="1:9" s="3" customFormat="1" ht="16.95" customHeight="1" outlineLevel="1" x14ac:dyDescent="0.25">
      <c r="A8" s="14"/>
      <c r="B8" s="15" t="s">
        <v>43</v>
      </c>
      <c r="C8" s="16" t="s">
        <v>25</v>
      </c>
      <c r="D8" s="28">
        <v>210.12</v>
      </c>
      <c r="E8" s="18"/>
      <c r="F8" s="18">
        <f>D8*E8</f>
        <v>0</v>
      </c>
      <c r="G8" s="18"/>
      <c r="H8" s="18"/>
      <c r="I8" s="18"/>
    </row>
    <row r="9" spans="1:9" s="3" customFormat="1" ht="14.25" customHeight="1" outlineLevel="1" x14ac:dyDescent="0.25">
      <c r="A9" s="14"/>
      <c r="B9" s="15" t="s">
        <v>42</v>
      </c>
      <c r="C9" s="16" t="s">
        <v>25</v>
      </c>
      <c r="D9" s="28">
        <v>52.53</v>
      </c>
      <c r="E9" s="18"/>
      <c r="F9" s="18">
        <f t="shared" ref="F9" si="0">D9*E9</f>
        <v>0</v>
      </c>
      <c r="G9" s="18"/>
      <c r="H9" s="18"/>
      <c r="I9" s="18"/>
    </row>
    <row r="10" spans="1:9" s="3" customFormat="1" ht="16.5" customHeight="1" outlineLevel="1" x14ac:dyDescent="0.25">
      <c r="A10" s="14" t="s">
        <v>16</v>
      </c>
      <c r="B10" s="15" t="s">
        <v>36</v>
      </c>
      <c r="C10" s="16" t="s">
        <v>37</v>
      </c>
      <c r="D10" s="17">
        <v>525.29999999999995</v>
      </c>
      <c r="E10" s="18"/>
      <c r="F10" s="18"/>
      <c r="G10" s="18"/>
      <c r="H10" s="18"/>
      <c r="I10" s="18"/>
    </row>
    <row r="11" spans="1:9" s="3" customFormat="1" ht="16.5" customHeight="1" outlineLevel="1" x14ac:dyDescent="0.25">
      <c r="A11" s="14"/>
      <c r="B11" s="15" t="s">
        <v>38</v>
      </c>
      <c r="C11" s="16" t="s">
        <v>25</v>
      </c>
      <c r="D11" s="28">
        <v>26.27</v>
      </c>
      <c r="E11" s="18"/>
      <c r="F11" s="18">
        <f>D11*E11</f>
        <v>0</v>
      </c>
      <c r="G11" s="18"/>
      <c r="H11" s="18"/>
      <c r="I11" s="18"/>
    </row>
    <row r="12" spans="1:9" s="3" customFormat="1" ht="15" customHeight="1" outlineLevel="1" x14ac:dyDescent="0.25">
      <c r="A12" s="14" t="s">
        <v>17</v>
      </c>
      <c r="B12" s="15" t="s">
        <v>40</v>
      </c>
      <c r="C12" s="16" t="s">
        <v>37</v>
      </c>
      <c r="D12" s="17">
        <v>525.29999999999995</v>
      </c>
      <c r="E12" s="18"/>
      <c r="F12" s="18"/>
      <c r="G12" s="18"/>
      <c r="H12" s="18"/>
      <c r="I12" s="18"/>
    </row>
    <row r="13" spans="1:9" s="3" customFormat="1" ht="15" customHeight="1" outlineLevel="1" x14ac:dyDescent="0.25">
      <c r="A13" s="14"/>
      <c r="B13" s="15" t="s">
        <v>41</v>
      </c>
      <c r="C13" s="16" t="s">
        <v>37</v>
      </c>
      <c r="D13" s="28">
        <v>525.29999999999995</v>
      </c>
      <c r="E13" s="18"/>
      <c r="F13" s="18">
        <f>D13*E13</f>
        <v>0</v>
      </c>
      <c r="G13" s="18"/>
      <c r="H13" s="18"/>
      <c r="I13" s="18"/>
    </row>
    <row r="14" spans="1:9" s="3" customFormat="1" ht="15" customHeight="1" outlineLevel="1" x14ac:dyDescent="0.25">
      <c r="A14" s="14"/>
      <c r="B14" s="32" t="s">
        <v>68</v>
      </c>
      <c r="C14" s="16" t="s">
        <v>25</v>
      </c>
      <c r="D14" s="28">
        <f>525.3*0.06</f>
        <v>31.517999999999997</v>
      </c>
      <c r="E14" s="18"/>
      <c r="F14" s="18">
        <f>D14*E14</f>
        <v>0</v>
      </c>
      <c r="G14" s="18"/>
      <c r="H14" s="18"/>
      <c r="I14" s="18"/>
    </row>
    <row r="15" spans="1:9" s="3" customFormat="1" ht="15" customHeight="1" outlineLevel="1" x14ac:dyDescent="0.25">
      <c r="A15" s="14" t="s">
        <v>8</v>
      </c>
      <c r="B15" s="15" t="s">
        <v>54</v>
      </c>
      <c r="C15" s="16" t="s">
        <v>50</v>
      </c>
      <c r="D15" s="17">
        <v>12</v>
      </c>
      <c r="E15" s="18"/>
      <c r="F15" s="18"/>
      <c r="G15" s="18"/>
      <c r="H15" s="18"/>
      <c r="I15" s="18"/>
    </row>
    <row r="16" spans="1:9" s="3" customFormat="1" ht="15" customHeight="1" outlineLevel="1" x14ac:dyDescent="0.25">
      <c r="A16" s="14"/>
      <c r="B16" s="15" t="s">
        <v>55</v>
      </c>
      <c r="C16" s="16" t="s">
        <v>37</v>
      </c>
      <c r="D16" s="28">
        <v>26.4</v>
      </c>
      <c r="E16" s="18"/>
      <c r="F16" s="18">
        <f>D16*E16</f>
        <v>0</v>
      </c>
      <c r="G16" s="18"/>
      <c r="H16" s="18"/>
      <c r="I16" s="18"/>
    </row>
    <row r="17" spans="1:9" s="3" customFormat="1" ht="15" customHeight="1" outlineLevel="1" x14ac:dyDescent="0.25">
      <c r="A17" s="14"/>
      <c r="B17" s="25" t="s">
        <v>47</v>
      </c>
      <c r="C17" s="16"/>
      <c r="D17" s="17"/>
      <c r="E17" s="18"/>
      <c r="F17" s="18"/>
      <c r="G17" s="18"/>
      <c r="H17" s="18"/>
      <c r="I17" s="18"/>
    </row>
    <row r="18" spans="1:9" s="3" customFormat="1" ht="15" customHeight="1" outlineLevel="1" x14ac:dyDescent="0.25">
      <c r="A18" s="14" t="s">
        <v>13</v>
      </c>
      <c r="B18" s="15" t="s">
        <v>48</v>
      </c>
      <c r="C18" s="16" t="s">
        <v>37</v>
      </c>
      <c r="D18" s="17">
        <v>550.21</v>
      </c>
      <c r="E18" s="18"/>
      <c r="F18" s="18"/>
      <c r="G18" s="18"/>
      <c r="H18" s="18"/>
      <c r="I18" s="18"/>
    </row>
    <row r="19" spans="1:9" s="3" customFormat="1" ht="15" customHeight="1" outlineLevel="1" x14ac:dyDescent="0.25">
      <c r="A19" s="14"/>
      <c r="B19" s="32" t="s">
        <v>61</v>
      </c>
      <c r="C19" s="16" t="s">
        <v>25</v>
      </c>
      <c r="D19" s="28">
        <f>550.21*0.2</f>
        <v>110.04200000000002</v>
      </c>
      <c r="E19" s="18"/>
      <c r="F19" s="18">
        <f>D19*E19</f>
        <v>0</v>
      </c>
      <c r="G19" s="18"/>
      <c r="H19" s="18"/>
      <c r="I19" s="18"/>
    </row>
    <row r="20" spans="1:9" s="3" customFormat="1" ht="15" customHeight="1" outlineLevel="1" x14ac:dyDescent="0.25">
      <c r="A20" s="14"/>
      <c r="B20" s="32" t="s">
        <v>62</v>
      </c>
      <c r="C20" s="16" t="s">
        <v>37</v>
      </c>
      <c r="D20" s="17">
        <v>550.21</v>
      </c>
      <c r="E20" s="18"/>
      <c r="F20" s="18"/>
      <c r="G20" s="18"/>
      <c r="H20" s="18"/>
      <c r="I20" s="18"/>
    </row>
    <row r="21" spans="1:9" s="3" customFormat="1" ht="15" customHeight="1" outlineLevel="1" x14ac:dyDescent="0.25">
      <c r="A21" s="14" t="s">
        <v>14</v>
      </c>
      <c r="B21" s="15" t="s">
        <v>49</v>
      </c>
      <c r="C21" s="16" t="s">
        <v>50</v>
      </c>
      <c r="D21" s="17">
        <f>12+4</f>
        <v>16</v>
      </c>
      <c r="E21" s="18"/>
      <c r="F21" s="18"/>
      <c r="G21" s="18"/>
      <c r="H21" s="18"/>
      <c r="I21" s="18"/>
    </row>
    <row r="22" spans="1:9" s="3" customFormat="1" ht="15" customHeight="1" outlineLevel="1" x14ac:dyDescent="0.25">
      <c r="A22" s="14"/>
      <c r="B22" s="15" t="s">
        <v>52</v>
      </c>
      <c r="C22" s="16" t="s">
        <v>50</v>
      </c>
      <c r="D22" s="28">
        <v>12</v>
      </c>
      <c r="E22" s="18"/>
      <c r="F22" s="18">
        <f>D22*E22</f>
        <v>0</v>
      </c>
      <c r="G22" s="18"/>
      <c r="H22" s="18"/>
      <c r="I22" s="18"/>
    </row>
    <row r="23" spans="1:9" s="3" customFormat="1" ht="15" customHeight="1" outlineLevel="1" x14ac:dyDescent="0.25">
      <c r="A23" s="14"/>
      <c r="B23" s="15" t="s">
        <v>51</v>
      </c>
      <c r="C23" s="16" t="s">
        <v>50</v>
      </c>
      <c r="D23" s="28">
        <v>4</v>
      </c>
      <c r="E23" s="18"/>
      <c r="F23" s="18">
        <f>D23*E23</f>
        <v>0</v>
      </c>
      <c r="G23" s="18"/>
      <c r="H23" s="18"/>
      <c r="I23" s="18"/>
    </row>
    <row r="24" spans="1:9" s="3" customFormat="1" ht="15" customHeight="1" outlineLevel="1" x14ac:dyDescent="0.25">
      <c r="A24" s="14" t="s">
        <v>15</v>
      </c>
      <c r="B24" s="15" t="s">
        <v>53</v>
      </c>
      <c r="C24" s="16" t="s">
        <v>31</v>
      </c>
      <c r="D24" s="28">
        <v>120</v>
      </c>
      <c r="E24" s="18"/>
      <c r="F24" s="18"/>
      <c r="G24" s="18"/>
      <c r="H24" s="18"/>
      <c r="I24" s="18"/>
    </row>
    <row r="25" spans="1:9" s="3" customFormat="1" ht="15" customHeight="1" outlineLevel="1" x14ac:dyDescent="0.25">
      <c r="A25" s="14"/>
      <c r="B25" s="32"/>
      <c r="C25" s="16" t="s">
        <v>31</v>
      </c>
      <c r="D25" s="28">
        <v>120</v>
      </c>
      <c r="E25" s="18"/>
      <c r="F25" s="18">
        <f>D25*E25</f>
        <v>0</v>
      </c>
      <c r="G25" s="18"/>
      <c r="H25" s="18"/>
      <c r="I25" s="18"/>
    </row>
    <row r="26" spans="1:9" s="3" customFormat="1" ht="15" customHeight="1" outlineLevel="1" x14ac:dyDescent="0.25">
      <c r="A26" s="14"/>
      <c r="B26" s="25" t="s">
        <v>63</v>
      </c>
      <c r="C26" s="16"/>
      <c r="D26" s="28"/>
      <c r="E26" s="18"/>
      <c r="F26" s="18"/>
      <c r="G26" s="18"/>
      <c r="H26" s="18"/>
      <c r="I26" s="18"/>
    </row>
    <row r="27" spans="1:9" s="3" customFormat="1" ht="15" customHeight="1" outlineLevel="1" x14ac:dyDescent="0.25">
      <c r="A27" s="14" t="s">
        <v>13</v>
      </c>
      <c r="B27" s="15" t="s">
        <v>56</v>
      </c>
      <c r="C27" s="16" t="s">
        <v>37</v>
      </c>
      <c r="D27" s="17">
        <v>246.16</v>
      </c>
      <c r="E27" s="18"/>
      <c r="F27" s="18"/>
      <c r="G27" s="18"/>
      <c r="H27" s="18"/>
      <c r="I27" s="18"/>
    </row>
    <row r="28" spans="1:9" s="3" customFormat="1" ht="15" customHeight="1" outlineLevel="1" x14ac:dyDescent="0.25">
      <c r="A28" s="14"/>
      <c r="B28" s="15" t="s">
        <v>57</v>
      </c>
      <c r="C28" s="16" t="s">
        <v>37</v>
      </c>
      <c r="D28" s="28">
        <v>246.16</v>
      </c>
      <c r="E28" s="18"/>
      <c r="F28" s="18">
        <f>D28*E28</f>
        <v>0</v>
      </c>
      <c r="G28" s="18"/>
      <c r="H28" s="18"/>
      <c r="I28" s="18"/>
    </row>
    <row r="29" spans="1:9" s="3" customFormat="1" ht="15" customHeight="1" outlineLevel="1" x14ac:dyDescent="0.25">
      <c r="A29" s="14"/>
      <c r="B29" s="15" t="s">
        <v>59</v>
      </c>
      <c r="C29" s="16" t="s">
        <v>2</v>
      </c>
      <c r="D29" s="28">
        <v>786</v>
      </c>
      <c r="E29" s="18"/>
      <c r="F29" s="18">
        <f>D29*E29</f>
        <v>0</v>
      </c>
      <c r="G29" s="18"/>
      <c r="H29" s="18"/>
      <c r="I29" s="18"/>
    </row>
    <row r="30" spans="1:9" s="3" customFormat="1" ht="15" customHeight="1" outlineLevel="1" x14ac:dyDescent="0.25">
      <c r="A30" s="14" t="s">
        <v>14</v>
      </c>
      <c r="B30" s="15" t="s">
        <v>58</v>
      </c>
      <c r="C30" s="16" t="s">
        <v>25</v>
      </c>
      <c r="D30" s="17">
        <v>34.369999999999997</v>
      </c>
      <c r="E30" s="18"/>
      <c r="F30" s="18"/>
      <c r="G30" s="18"/>
      <c r="H30" s="18"/>
      <c r="I30" s="18"/>
    </row>
    <row r="31" spans="1:9" s="3" customFormat="1" ht="15" customHeight="1" outlineLevel="1" x14ac:dyDescent="0.25">
      <c r="A31" s="14"/>
      <c r="B31" s="15" t="s">
        <v>60</v>
      </c>
      <c r="C31" s="16" t="s">
        <v>25</v>
      </c>
      <c r="D31" s="28">
        <v>34.369999999999997</v>
      </c>
      <c r="E31" s="18"/>
      <c r="F31" s="18">
        <f>D31*E31</f>
        <v>0</v>
      </c>
      <c r="G31" s="18"/>
      <c r="H31" s="18"/>
      <c r="I31" s="18"/>
    </row>
    <row r="32" spans="1:9" s="3" customFormat="1" ht="15" customHeight="1" outlineLevel="1" x14ac:dyDescent="0.25">
      <c r="A32" s="14"/>
      <c r="B32" s="25" t="s">
        <v>64</v>
      </c>
      <c r="C32" s="16"/>
      <c r="D32" s="28"/>
      <c r="E32" s="18"/>
      <c r="F32" s="18"/>
      <c r="G32" s="18"/>
      <c r="H32" s="18"/>
      <c r="I32" s="18"/>
    </row>
    <row r="33" spans="1:9" s="3" customFormat="1" ht="16.95" customHeight="1" outlineLevel="1" x14ac:dyDescent="0.25">
      <c r="A33" s="14" t="s">
        <v>16</v>
      </c>
      <c r="B33" s="15" t="s">
        <v>30</v>
      </c>
      <c r="C33" s="16" t="s">
        <v>25</v>
      </c>
      <c r="D33" s="17">
        <f>3.07*3</f>
        <v>9.2099999999999991</v>
      </c>
      <c r="E33" s="18"/>
      <c r="F33" s="18"/>
      <c r="G33" s="18"/>
      <c r="H33" s="18"/>
      <c r="I33" s="18"/>
    </row>
    <row r="34" spans="1:9" s="3" customFormat="1" ht="16.95" customHeight="1" outlineLevel="1" x14ac:dyDescent="0.25">
      <c r="A34" s="14"/>
      <c r="B34" s="15" t="s">
        <v>26</v>
      </c>
      <c r="C34" s="16" t="s">
        <v>25</v>
      </c>
      <c r="D34" s="28">
        <f>D33</f>
        <v>9.2099999999999991</v>
      </c>
      <c r="E34" s="18"/>
      <c r="F34" s="18">
        <f>D34*E34</f>
        <v>0</v>
      </c>
      <c r="G34" s="18"/>
      <c r="H34" s="18"/>
      <c r="I34" s="18"/>
    </row>
    <row r="35" spans="1:9" s="3" customFormat="1" ht="16.95" customHeight="1" outlineLevel="1" x14ac:dyDescent="0.25">
      <c r="A35" s="14"/>
      <c r="B35" s="15" t="s">
        <v>27</v>
      </c>
      <c r="C35" s="16" t="s">
        <v>31</v>
      </c>
      <c r="D35" s="28">
        <f>47.1*3</f>
        <v>141.30000000000001</v>
      </c>
      <c r="E35" s="18"/>
      <c r="F35" s="18">
        <f t="shared" ref="F35:F37" si="1">D35*E35</f>
        <v>0</v>
      </c>
      <c r="G35" s="18"/>
      <c r="H35" s="18"/>
      <c r="I35" s="18"/>
    </row>
    <row r="36" spans="1:9" s="3" customFormat="1" ht="16.95" customHeight="1" outlineLevel="1" x14ac:dyDescent="0.25">
      <c r="A36" s="14"/>
      <c r="B36" s="15" t="s">
        <v>28</v>
      </c>
      <c r="C36" s="16" t="s">
        <v>31</v>
      </c>
      <c r="D36" s="28">
        <f>59.66*3</f>
        <v>178.98</v>
      </c>
      <c r="E36" s="18"/>
      <c r="F36" s="18">
        <f t="shared" si="1"/>
        <v>0</v>
      </c>
      <c r="G36" s="18"/>
      <c r="H36" s="18"/>
      <c r="I36" s="18"/>
    </row>
    <row r="37" spans="1:9" s="3" customFormat="1" ht="16.95" customHeight="1" outlineLevel="1" x14ac:dyDescent="0.25">
      <c r="A37" s="14"/>
      <c r="B37" s="15" t="s">
        <v>29</v>
      </c>
      <c r="C37" s="16" t="s">
        <v>31</v>
      </c>
      <c r="D37" s="28">
        <f>11.3*3</f>
        <v>33.900000000000006</v>
      </c>
      <c r="E37" s="18"/>
      <c r="F37" s="18">
        <f t="shared" si="1"/>
        <v>0</v>
      </c>
      <c r="G37" s="18"/>
      <c r="H37" s="18"/>
      <c r="I37" s="18"/>
    </row>
    <row r="38" spans="1:9" s="3" customFormat="1" ht="16.95" customHeight="1" outlineLevel="1" x14ac:dyDescent="0.25">
      <c r="A38" s="14" t="s">
        <v>17</v>
      </c>
      <c r="B38" s="15" t="s">
        <v>32</v>
      </c>
      <c r="C38" s="16" t="s">
        <v>25</v>
      </c>
      <c r="D38" s="30">
        <v>5.1820000000000004</v>
      </c>
      <c r="E38" s="18"/>
      <c r="F38" s="18"/>
      <c r="G38" s="18"/>
      <c r="H38" s="18"/>
      <c r="I38" s="18"/>
    </row>
    <row r="39" spans="1:9" s="3" customFormat="1" ht="14.4" customHeight="1" outlineLevel="1" x14ac:dyDescent="0.25">
      <c r="A39" s="14"/>
      <c r="B39" s="15" t="s">
        <v>26</v>
      </c>
      <c r="C39" s="16" t="s">
        <v>25</v>
      </c>
      <c r="D39" s="31">
        <f>D38</f>
        <v>5.1820000000000004</v>
      </c>
      <c r="E39" s="18"/>
      <c r="F39" s="18">
        <f>D39*E39</f>
        <v>0</v>
      </c>
      <c r="G39" s="18"/>
      <c r="H39" s="18"/>
      <c r="I39" s="18"/>
    </row>
    <row r="40" spans="1:9" s="3" customFormat="1" ht="14.4" customHeight="1" outlineLevel="1" x14ac:dyDescent="0.25">
      <c r="A40" s="14"/>
      <c r="B40" s="15" t="s">
        <v>27</v>
      </c>
      <c r="C40" s="16" t="s">
        <v>31</v>
      </c>
      <c r="D40" s="28">
        <v>83.8</v>
      </c>
      <c r="E40" s="18"/>
      <c r="F40" s="18">
        <f t="shared" ref="F40:F42" si="2">D40*E40</f>
        <v>0</v>
      </c>
      <c r="G40" s="18"/>
      <c r="H40" s="18"/>
      <c r="I40" s="18"/>
    </row>
    <row r="41" spans="1:9" s="3" customFormat="1" ht="14.4" customHeight="1" outlineLevel="1" x14ac:dyDescent="0.25">
      <c r="A41" s="14"/>
      <c r="B41" s="15" t="s">
        <v>28</v>
      </c>
      <c r="C41" s="16" t="s">
        <v>31</v>
      </c>
      <c r="D41" s="31">
        <v>106.172</v>
      </c>
      <c r="E41" s="18"/>
      <c r="F41" s="18">
        <f t="shared" si="2"/>
        <v>0</v>
      </c>
      <c r="G41" s="18"/>
      <c r="H41" s="18"/>
      <c r="I41" s="18"/>
    </row>
    <row r="42" spans="1:9" s="3" customFormat="1" ht="15" customHeight="1" outlineLevel="1" x14ac:dyDescent="0.25">
      <c r="A42" s="14"/>
      <c r="B42" s="29" t="s">
        <v>29</v>
      </c>
      <c r="C42" s="16" t="s">
        <v>31</v>
      </c>
      <c r="D42" s="28">
        <v>20.11</v>
      </c>
      <c r="E42" s="18"/>
      <c r="F42" s="18">
        <f t="shared" si="2"/>
        <v>0</v>
      </c>
      <c r="G42" s="18"/>
      <c r="H42" s="18"/>
      <c r="I42" s="18"/>
    </row>
    <row r="43" spans="1:9" s="3" customFormat="1" ht="15" customHeight="1" outlineLevel="1" x14ac:dyDescent="0.25">
      <c r="A43" s="14" t="s">
        <v>8</v>
      </c>
      <c r="B43" s="15" t="s">
        <v>33</v>
      </c>
      <c r="C43" s="16" t="s">
        <v>25</v>
      </c>
      <c r="D43" s="30">
        <f>4.167*4</f>
        <v>16.667999999999999</v>
      </c>
      <c r="E43" s="18"/>
      <c r="F43" s="18"/>
      <c r="G43" s="18"/>
      <c r="H43" s="18"/>
      <c r="I43" s="18"/>
    </row>
    <row r="44" spans="1:9" s="3" customFormat="1" ht="17.25" customHeight="1" outlineLevel="1" x14ac:dyDescent="0.25">
      <c r="A44" s="14"/>
      <c r="B44" s="15" t="s">
        <v>26</v>
      </c>
      <c r="C44" s="16" t="s">
        <v>25</v>
      </c>
      <c r="D44" s="31">
        <f>D43</f>
        <v>16.667999999999999</v>
      </c>
      <c r="E44" s="18"/>
      <c r="F44" s="18">
        <f>D44*E44</f>
        <v>0</v>
      </c>
      <c r="G44" s="18"/>
      <c r="H44" s="18"/>
      <c r="I44" s="18"/>
    </row>
    <row r="45" spans="1:9" s="3" customFormat="1" ht="17.25" customHeight="1" outlineLevel="1" x14ac:dyDescent="0.25">
      <c r="A45" s="14"/>
      <c r="B45" s="15" t="s">
        <v>27</v>
      </c>
      <c r="C45" s="16" t="s">
        <v>31</v>
      </c>
      <c r="D45" s="28">
        <f>65.22*4</f>
        <v>260.88</v>
      </c>
      <c r="E45" s="18"/>
      <c r="F45" s="18">
        <f t="shared" ref="F45:F47" si="3">D45*E45</f>
        <v>0</v>
      </c>
      <c r="G45" s="18"/>
      <c r="H45" s="18"/>
      <c r="I45" s="18"/>
    </row>
    <row r="46" spans="1:9" s="3" customFormat="1" ht="17.25" customHeight="1" outlineLevel="1" x14ac:dyDescent="0.25">
      <c r="A46" s="14"/>
      <c r="B46" s="15" t="s">
        <v>28</v>
      </c>
      <c r="C46" s="16" t="s">
        <v>31</v>
      </c>
      <c r="D46" s="28">
        <f>82.6*4</f>
        <v>330.4</v>
      </c>
      <c r="E46" s="18"/>
      <c r="F46" s="18">
        <f t="shared" si="3"/>
        <v>0</v>
      </c>
      <c r="G46" s="18"/>
      <c r="H46" s="18"/>
      <c r="I46" s="18"/>
    </row>
    <row r="47" spans="1:9" s="3" customFormat="1" ht="15" customHeight="1" outlineLevel="1" x14ac:dyDescent="0.25">
      <c r="A47" s="14"/>
      <c r="B47" s="29" t="s">
        <v>29</v>
      </c>
      <c r="C47" s="16" t="s">
        <v>31</v>
      </c>
      <c r="D47" s="28">
        <f>15.65*4</f>
        <v>62.6</v>
      </c>
      <c r="E47" s="18"/>
      <c r="F47" s="18">
        <f t="shared" si="3"/>
        <v>0</v>
      </c>
      <c r="G47" s="18"/>
      <c r="H47" s="18"/>
      <c r="I47" s="18"/>
    </row>
    <row r="48" spans="1:9" s="3" customFormat="1" ht="15" customHeight="1" outlineLevel="1" x14ac:dyDescent="0.25">
      <c r="A48" s="14"/>
      <c r="B48" s="25" t="s">
        <v>65</v>
      </c>
      <c r="C48" s="16"/>
      <c r="D48" s="28"/>
      <c r="E48" s="18"/>
      <c r="F48" s="18"/>
      <c r="G48" s="18"/>
      <c r="H48" s="18"/>
      <c r="I48" s="18"/>
    </row>
    <row r="49" spans="1:9" s="3" customFormat="1" ht="15" customHeight="1" outlineLevel="1" x14ac:dyDescent="0.25">
      <c r="A49" s="14" t="s">
        <v>13</v>
      </c>
      <c r="B49" s="15" t="s">
        <v>66</v>
      </c>
      <c r="C49" s="16" t="s">
        <v>31</v>
      </c>
      <c r="D49" s="17">
        <v>130</v>
      </c>
      <c r="E49" s="18"/>
      <c r="F49" s="18"/>
      <c r="G49" s="18"/>
      <c r="H49" s="18"/>
      <c r="I49" s="18"/>
    </row>
    <row r="50" spans="1:9" s="3" customFormat="1" ht="15" customHeight="1" outlineLevel="1" x14ac:dyDescent="0.25">
      <c r="A50" s="14" t="s">
        <v>14</v>
      </c>
      <c r="B50" s="15" t="s">
        <v>67</v>
      </c>
      <c r="C50" s="16" t="s">
        <v>31</v>
      </c>
      <c r="D50" s="17">
        <v>130</v>
      </c>
      <c r="E50" s="18"/>
      <c r="F50" s="18"/>
      <c r="G50" s="18"/>
      <c r="H50" s="18"/>
      <c r="I50" s="18"/>
    </row>
    <row r="51" spans="1:9" s="3" customFormat="1" ht="17.25" customHeight="1" outlineLevel="1" x14ac:dyDescent="0.25">
      <c r="A51" s="14" t="s">
        <v>15</v>
      </c>
      <c r="B51" s="15" t="s">
        <v>35</v>
      </c>
      <c r="C51" s="16" t="s">
        <v>2</v>
      </c>
      <c r="D51" s="17">
        <v>80</v>
      </c>
      <c r="E51" s="18"/>
      <c r="F51" s="18"/>
      <c r="G51" s="18"/>
      <c r="H51" s="18"/>
      <c r="I51" s="18"/>
    </row>
    <row r="52" spans="1:9" s="3" customFormat="1" ht="15" customHeight="1" outlineLevel="1" x14ac:dyDescent="0.25">
      <c r="A52" s="14"/>
      <c r="B52" s="15" t="s">
        <v>19</v>
      </c>
      <c r="C52" s="16" t="s">
        <v>2</v>
      </c>
      <c r="D52" s="28">
        <f>2*80</f>
        <v>160</v>
      </c>
      <c r="E52" s="18"/>
      <c r="F52" s="18">
        <f>D52*E52</f>
        <v>0</v>
      </c>
      <c r="G52" s="18"/>
      <c r="H52" s="18"/>
      <c r="I52" s="18"/>
    </row>
    <row r="53" spans="1:9" s="3" customFormat="1" ht="17.25" customHeight="1" outlineLevel="1" x14ac:dyDescent="0.25">
      <c r="A53" s="14"/>
      <c r="B53" s="15" t="s">
        <v>18</v>
      </c>
      <c r="C53" s="16" t="s">
        <v>2</v>
      </c>
      <c r="D53" s="28">
        <v>967</v>
      </c>
      <c r="E53" s="18"/>
      <c r="F53" s="18">
        <f t="shared" ref="F53:F56" si="4">D53*E53</f>
        <v>0</v>
      </c>
      <c r="G53" s="18"/>
      <c r="H53" s="18"/>
      <c r="I53" s="18"/>
    </row>
    <row r="54" spans="1:9" s="3" customFormat="1" ht="17.25" customHeight="1" outlineLevel="1" x14ac:dyDescent="0.25">
      <c r="A54" s="14"/>
      <c r="B54" s="15" t="s">
        <v>20</v>
      </c>
      <c r="C54" s="16" t="s">
        <v>2</v>
      </c>
      <c r="D54" s="28">
        <f>D52</f>
        <v>160</v>
      </c>
      <c r="E54" s="18"/>
      <c r="F54" s="18">
        <f t="shared" si="4"/>
        <v>0</v>
      </c>
      <c r="G54" s="18"/>
      <c r="H54" s="18"/>
      <c r="I54" s="18"/>
    </row>
    <row r="55" spans="1:9" s="3" customFormat="1" ht="17.25" customHeight="1" outlineLevel="1" x14ac:dyDescent="0.25">
      <c r="A55" s="14"/>
      <c r="B55" s="15" t="s">
        <v>21</v>
      </c>
      <c r="C55" s="16" t="s">
        <v>2</v>
      </c>
      <c r="D55" s="28">
        <f>3*160</f>
        <v>480</v>
      </c>
      <c r="E55" s="18"/>
      <c r="F55" s="18">
        <f t="shared" si="4"/>
        <v>0</v>
      </c>
      <c r="G55" s="18"/>
      <c r="H55" s="18"/>
      <c r="I55" s="18"/>
    </row>
    <row r="56" spans="1:9" s="3" customFormat="1" ht="17.25" customHeight="1" outlineLevel="1" x14ac:dyDescent="0.25">
      <c r="A56" s="14"/>
      <c r="B56" s="29" t="s">
        <v>34</v>
      </c>
      <c r="C56" s="16" t="s">
        <v>2</v>
      </c>
      <c r="D56" s="28">
        <f>160-6</f>
        <v>154</v>
      </c>
      <c r="E56" s="18"/>
      <c r="F56" s="18">
        <f t="shared" si="4"/>
        <v>0</v>
      </c>
      <c r="G56" s="18"/>
      <c r="H56" s="18"/>
      <c r="I56" s="18"/>
    </row>
    <row r="57" spans="1:9" s="3" customFormat="1" ht="17.25" customHeight="1" outlineLevel="1" x14ac:dyDescent="0.25">
      <c r="A57" s="14" t="s">
        <v>16</v>
      </c>
      <c r="B57" s="15" t="s">
        <v>22</v>
      </c>
      <c r="C57" s="16" t="s">
        <v>2</v>
      </c>
      <c r="D57" s="17">
        <v>2</v>
      </c>
      <c r="E57" s="18"/>
      <c r="F57" s="18"/>
      <c r="G57" s="18"/>
      <c r="H57" s="18"/>
      <c r="I57" s="18"/>
    </row>
    <row r="58" spans="1:9" s="3" customFormat="1" ht="17.25" customHeight="1" outlineLevel="1" x14ac:dyDescent="0.25">
      <c r="A58" s="14"/>
      <c r="B58" s="15" t="s">
        <v>23</v>
      </c>
      <c r="C58" s="16" t="s">
        <v>2</v>
      </c>
      <c r="D58" s="28">
        <f>4*2</f>
        <v>8</v>
      </c>
      <c r="E58" s="18"/>
      <c r="F58" s="18">
        <f>D58*E58</f>
        <v>0</v>
      </c>
      <c r="G58" s="18"/>
      <c r="H58" s="18"/>
      <c r="I58" s="18"/>
    </row>
    <row r="59" spans="1:9" s="3" customFormat="1" ht="17.25" customHeight="1" outlineLevel="1" x14ac:dyDescent="0.25">
      <c r="A59" s="14"/>
      <c r="B59" s="15" t="s">
        <v>18</v>
      </c>
      <c r="C59" s="16" t="s">
        <v>2</v>
      </c>
      <c r="D59" s="28">
        <f>25*2</f>
        <v>50</v>
      </c>
      <c r="E59" s="18"/>
      <c r="F59" s="18">
        <f t="shared" ref="F59:F62" si="5">D59*E59</f>
        <v>0</v>
      </c>
      <c r="G59" s="18"/>
      <c r="H59" s="18"/>
      <c r="I59" s="18"/>
    </row>
    <row r="60" spans="1:9" s="3" customFormat="1" ht="17.25" customHeight="1" outlineLevel="1" x14ac:dyDescent="0.25">
      <c r="A60" s="14"/>
      <c r="B60" s="15" t="s">
        <v>20</v>
      </c>
      <c r="C60" s="16" t="s">
        <v>2</v>
      </c>
      <c r="D60" s="28">
        <f>D58</f>
        <v>8</v>
      </c>
      <c r="E60" s="18"/>
      <c r="F60" s="18">
        <f t="shared" si="5"/>
        <v>0</v>
      </c>
      <c r="G60" s="18"/>
      <c r="H60" s="18"/>
      <c r="I60" s="18"/>
    </row>
    <row r="61" spans="1:9" s="3" customFormat="1" ht="17.25" customHeight="1" outlineLevel="1" x14ac:dyDescent="0.25">
      <c r="A61" s="14"/>
      <c r="B61" s="15" t="s">
        <v>21</v>
      </c>
      <c r="C61" s="16" t="s">
        <v>2</v>
      </c>
      <c r="D61" s="28">
        <f>3*8</f>
        <v>24</v>
      </c>
      <c r="E61" s="18"/>
      <c r="F61" s="18">
        <f t="shared" si="5"/>
        <v>0</v>
      </c>
      <c r="G61" s="18"/>
      <c r="H61" s="18"/>
      <c r="I61" s="18"/>
    </row>
    <row r="62" spans="1:9" s="3" customFormat="1" ht="17.25" customHeight="1" outlineLevel="1" x14ac:dyDescent="0.25">
      <c r="A62" s="14"/>
      <c r="B62" s="29" t="s">
        <v>34</v>
      </c>
      <c r="C62" s="16" t="s">
        <v>2</v>
      </c>
      <c r="D62" s="28">
        <v>4</v>
      </c>
      <c r="E62" s="18"/>
      <c r="F62" s="18">
        <f t="shared" si="5"/>
        <v>0</v>
      </c>
      <c r="G62" s="18"/>
      <c r="H62" s="18"/>
      <c r="I62" s="18"/>
    </row>
    <row r="63" spans="1:9" s="3" customFormat="1" ht="17.25" customHeight="1" outlineLevel="1" x14ac:dyDescent="0.25">
      <c r="A63" s="14" t="s">
        <v>17</v>
      </c>
      <c r="B63" s="15" t="s">
        <v>24</v>
      </c>
      <c r="C63" s="16" t="s">
        <v>2</v>
      </c>
      <c r="D63" s="17">
        <v>2</v>
      </c>
      <c r="E63" s="18"/>
      <c r="F63" s="18"/>
      <c r="G63" s="18"/>
      <c r="H63" s="18"/>
      <c r="I63" s="18"/>
    </row>
    <row r="64" spans="1:9" s="3" customFormat="1" ht="17.25" customHeight="1" outlineLevel="1" x14ac:dyDescent="0.25">
      <c r="A64" s="14"/>
      <c r="B64" s="15" t="s">
        <v>19</v>
      </c>
      <c r="C64" s="16" t="s">
        <v>2</v>
      </c>
      <c r="D64" s="28">
        <f>2*2</f>
        <v>4</v>
      </c>
      <c r="E64" s="18"/>
      <c r="F64" s="18">
        <f>D64*E64</f>
        <v>0</v>
      </c>
      <c r="G64" s="18"/>
      <c r="H64" s="18"/>
      <c r="I64" s="18"/>
    </row>
    <row r="65" spans="1:11" s="3" customFormat="1" ht="17.25" customHeight="1" outlineLevel="1" x14ac:dyDescent="0.25">
      <c r="A65" s="14"/>
      <c r="B65" s="15" t="s">
        <v>18</v>
      </c>
      <c r="C65" s="16" t="s">
        <v>2</v>
      </c>
      <c r="D65" s="28">
        <f>7*2</f>
        <v>14</v>
      </c>
      <c r="E65" s="18"/>
      <c r="F65" s="18">
        <f t="shared" ref="F65:F68" si="6">D65*E65</f>
        <v>0</v>
      </c>
      <c r="G65" s="18"/>
      <c r="H65" s="18"/>
      <c r="I65" s="18"/>
    </row>
    <row r="66" spans="1:11" s="3" customFormat="1" ht="15" customHeight="1" outlineLevel="1" x14ac:dyDescent="0.25">
      <c r="A66" s="14"/>
      <c r="B66" s="29" t="s">
        <v>20</v>
      </c>
      <c r="C66" s="16" t="s">
        <v>2</v>
      </c>
      <c r="D66" s="28">
        <f>D64</f>
        <v>4</v>
      </c>
      <c r="E66" s="18"/>
      <c r="F66" s="18">
        <f t="shared" si="6"/>
        <v>0</v>
      </c>
      <c r="G66" s="18"/>
      <c r="H66" s="18"/>
      <c r="I66" s="18"/>
    </row>
    <row r="67" spans="1:11" s="3" customFormat="1" ht="15" customHeight="1" outlineLevel="1" x14ac:dyDescent="0.25">
      <c r="A67" s="14"/>
      <c r="B67" s="29" t="s">
        <v>21</v>
      </c>
      <c r="C67" s="16" t="s">
        <v>2</v>
      </c>
      <c r="D67" s="28">
        <f>3*4</f>
        <v>12</v>
      </c>
      <c r="E67" s="18"/>
      <c r="F67" s="18">
        <f t="shared" si="6"/>
        <v>0</v>
      </c>
      <c r="G67" s="18"/>
      <c r="H67" s="18"/>
      <c r="I67" s="18"/>
    </row>
    <row r="68" spans="1:11" s="3" customFormat="1" ht="17.25" customHeight="1" outlineLevel="1" x14ac:dyDescent="0.25">
      <c r="A68" s="14"/>
      <c r="B68" s="29" t="s">
        <v>34</v>
      </c>
      <c r="C68" s="16" t="s">
        <v>2</v>
      </c>
      <c r="D68" s="28">
        <v>2</v>
      </c>
      <c r="E68" s="18"/>
      <c r="F68" s="18">
        <f t="shared" si="6"/>
        <v>0</v>
      </c>
      <c r="G68" s="18"/>
      <c r="H68" s="18"/>
      <c r="I68" s="18"/>
    </row>
    <row r="69" spans="1:11" s="3" customFormat="1" ht="15.75" customHeight="1" outlineLevel="1" x14ac:dyDescent="0.25">
      <c r="A69" s="14"/>
      <c r="B69" s="15"/>
      <c r="C69" s="16"/>
      <c r="D69" s="17"/>
      <c r="E69" s="18"/>
      <c r="F69" s="18"/>
      <c r="G69" s="18"/>
      <c r="H69" s="18"/>
      <c r="I69" s="18"/>
    </row>
    <row r="70" spans="1:11" ht="17.25" customHeight="1" x14ac:dyDescent="0.25">
      <c r="A70" s="19"/>
      <c r="B70" s="20" t="s">
        <v>1</v>
      </c>
      <c r="C70" s="21"/>
      <c r="D70" s="22"/>
      <c r="E70" s="23"/>
      <c r="F70" s="23">
        <f>SUM(F4:F68)</f>
        <v>0</v>
      </c>
      <c r="G70" s="18"/>
      <c r="H70" s="23"/>
      <c r="I70" s="23"/>
      <c r="K70" s="24"/>
    </row>
    <row r="71" spans="1:11" ht="19.5" customHeight="1" x14ac:dyDescent="0.25">
      <c r="A71" s="19"/>
      <c r="B71" s="20" t="s">
        <v>0</v>
      </c>
      <c r="C71" s="21"/>
      <c r="D71" s="22"/>
      <c r="E71" s="23"/>
      <c r="F71" s="23">
        <f>F70*0.2</f>
        <v>0</v>
      </c>
      <c r="G71" s="18"/>
      <c r="H71" s="23"/>
      <c r="I71" s="23"/>
    </row>
    <row r="72" spans="1:11" x14ac:dyDescent="0.25">
      <c r="B72" s="8"/>
      <c r="C72" s="9"/>
      <c r="D72" s="10"/>
      <c r="E72" s="11"/>
      <c r="F72" s="12"/>
      <c r="G72" s="11"/>
      <c r="H72" s="12"/>
    </row>
  </sheetData>
  <mergeCells count="7">
    <mergeCell ref="A2:A3"/>
    <mergeCell ref="B2:B3"/>
    <mergeCell ref="C2:C3"/>
    <mergeCell ref="D2:D3"/>
    <mergeCell ref="E2:F2"/>
    <mergeCell ref="G2:H2"/>
    <mergeCell ref="I2:I3"/>
  </mergeCells>
  <phoneticPr fontId="5" type="noConversion"/>
  <pageMargins left="0.9055118110236221" right="0.11811023622047245" top="0.43307086614173229" bottom="0.55118110236220474" header="0.19685039370078741" footer="0.31496062992125984"/>
  <pageSetup paperSize="9" scale="80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Комерційна пропозиція</vt:lpstr>
      <vt:lpstr>'Комерційна пропозиція'!Заголовки_для_печати</vt:lpstr>
      <vt:lpstr>'Комерційна пропозиція'!Область_печати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Тимкаева</dc:creator>
  <cp:lastModifiedBy>Пользователь</cp:lastModifiedBy>
  <cp:lastPrinted>2023-01-12T16:40:37Z</cp:lastPrinted>
  <dcterms:created xsi:type="dcterms:W3CDTF">2018-05-14T05:14:02Z</dcterms:created>
  <dcterms:modified xsi:type="dcterms:W3CDTF">2023-06-14T11:47:17Z</dcterms:modified>
</cp:coreProperties>
</file>