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Users\ZDUDENKO\ВСЕ РАБОТНИКИ\переформат Полтава\"/>
    </mc:Choice>
  </mc:AlternateContent>
  <bookViews>
    <workbookView xWindow="0" yWindow="0" windowWidth="23040" windowHeight="8820" tabRatio="516" firstSheet="2" activeTab="2"/>
  </bookViews>
  <sheets>
    <sheet name="Додаток 2" sheetId="42" state="hidden" r:id="rId1"/>
    <sheet name="Основні положеня" sheetId="40" state="hidden" r:id="rId2"/>
    <sheet name="Лист1" sheetId="51" r:id="rId3"/>
  </sheets>
  <definedNames>
    <definedName name="_xlnm._FilterDatabase" localSheetId="2" hidden="1">Лист1!$A$7:$I$75</definedName>
    <definedName name="Виконується">#REF!</definedName>
  </definedNames>
  <calcPr calcId="162913"/>
</workbook>
</file>

<file path=xl/calcChain.xml><?xml version="1.0" encoding="utf-8"?>
<calcChain xmlns="http://schemas.openxmlformats.org/spreadsheetml/2006/main">
  <c r="F55" i="51" l="1"/>
  <c r="K65" i="51"/>
  <c r="D68" i="51"/>
  <c r="F59" i="51"/>
  <c r="I32" i="51" l="1"/>
  <c r="F21" i="51"/>
  <c r="K17" i="51"/>
  <c r="K16" i="51"/>
  <c r="K15" i="51"/>
  <c r="F15" i="51"/>
  <c r="F16" i="51"/>
  <c r="F17" i="51"/>
  <c r="F14" i="51"/>
  <c r="F50" i="51"/>
  <c r="K14" i="51"/>
  <c r="I31" i="51"/>
  <c r="F54" i="51"/>
  <c r="K49" i="51"/>
  <c r="K53" i="51"/>
  <c r="K52" i="51"/>
  <c r="K51" i="51"/>
  <c r="F51" i="51"/>
  <c r="K50" i="51"/>
  <c r="J59" i="51"/>
  <c r="K59" i="51" s="1"/>
  <c r="F49" i="51"/>
  <c r="K48" i="51"/>
  <c r="K47" i="51"/>
  <c r="F47" i="51"/>
  <c r="K46" i="51"/>
  <c r="K45" i="51"/>
  <c r="F45" i="51"/>
  <c r="K24" i="51" l="1"/>
  <c r="F24" i="51" l="1"/>
  <c r="F23" i="51"/>
  <c r="F10" i="51"/>
  <c r="F18" i="51"/>
  <c r="F12" i="51"/>
  <c r="F19" i="51" l="1"/>
  <c r="F22" i="51"/>
  <c r="F20" i="51"/>
  <c r="I34" i="51"/>
  <c r="I30" i="51"/>
  <c r="K30" i="51" s="1"/>
  <c r="F30" i="51"/>
  <c r="K25" i="51"/>
  <c r="F25" i="51"/>
  <c r="I43" i="51" l="1"/>
  <c r="K43" i="51" s="1"/>
  <c r="K38" i="51" l="1"/>
  <c r="K39" i="51"/>
  <c r="K40" i="51"/>
  <c r="K41" i="51"/>
  <c r="F65" i="51"/>
  <c r="F66" i="51"/>
  <c r="F67" i="51"/>
  <c r="F68" i="51"/>
  <c r="F57" i="51"/>
  <c r="F58" i="51"/>
  <c r="F60" i="51"/>
  <c r="F43" i="51"/>
  <c r="F9" i="51"/>
  <c r="F11" i="51"/>
  <c r="F13" i="51"/>
  <c r="F33" i="51"/>
  <c r="I27" i="51" l="1"/>
  <c r="K27" i="51" s="1"/>
  <c r="F37" i="51" l="1"/>
  <c r="F39" i="51"/>
  <c r="F42" i="51"/>
  <c r="F62" i="51"/>
  <c r="F64" i="51"/>
  <c r="F69" i="51" s="1"/>
  <c r="F26" i="51"/>
  <c r="K69" i="51"/>
  <c r="F31" i="51"/>
  <c r="I44" i="51"/>
  <c r="K44" i="51" s="1"/>
  <c r="K55" i="51" s="1"/>
  <c r="F35" i="51" l="1"/>
  <c r="I61" i="51"/>
  <c r="I60" i="51"/>
  <c r="F71" i="51" l="1"/>
  <c r="K31" i="51"/>
  <c r="K32" i="51"/>
  <c r="I33" i="51" l="1"/>
  <c r="K33" i="51" s="1"/>
  <c r="F73" i="51" l="1"/>
  <c r="K34" i="51"/>
  <c r="I29" i="51" l="1"/>
  <c r="K29" i="51" s="1"/>
  <c r="I28" i="51"/>
  <c r="K28" i="51" s="1"/>
  <c r="I26" i="51"/>
  <c r="K26" i="51" l="1"/>
  <c r="K35" i="51" s="1"/>
  <c r="K61" i="51" l="1"/>
  <c r="K60" i="51"/>
  <c r="K58" i="51"/>
  <c r="K57" i="51"/>
  <c r="K62" i="51" s="1"/>
  <c r="K70" i="51" l="1"/>
  <c r="K71" i="51" l="1"/>
  <c r="K72" i="51" s="1"/>
  <c r="K73" i="51" s="1"/>
  <c r="K74" i="51" s="1"/>
  <c r="K75" i="51" s="1"/>
</calcChain>
</file>

<file path=xl/sharedStrings.xml><?xml version="1.0" encoding="utf-8"?>
<sst xmlns="http://schemas.openxmlformats.org/spreadsheetml/2006/main" count="264" uniqueCount="199">
  <si>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</si>
  <si>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</si>
  <si>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</si>
  <si>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</si>
  <si>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</si>
  <si>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</si>
  <si>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</si>
  <si>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</si>
  <si>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</si>
  <si>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</si>
  <si>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</si>
  <si>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</si>
  <si>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</si>
  <si>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</si>
  <si>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</si>
  <si>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</si>
  <si>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</si>
  <si>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</si>
  <si>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</si>
  <si>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</si>
  <si>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</si>
  <si>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</si>
  <si>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</si>
  <si>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</si>
  <si>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</si>
  <si>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</si>
  <si>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</si>
  <si>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</si>
  <si>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</si>
  <si>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</si>
  <si>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</si>
  <si>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</si>
  <si>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</si>
  <si>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</si>
  <si>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</si>
  <si>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</si>
  <si>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</si>
  <si>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</si>
  <si>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</si>
  <si>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</si>
  <si>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</si>
  <si>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</si>
  <si>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</si>
  <si>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</si>
  <si>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</si>
  <si>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</si>
  <si>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</si>
  <si>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</si>
  <si>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</si>
  <si>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</si>
  <si>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</si>
  <si>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</si>
  <si>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</si>
  <si>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</si>
  <si>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</si>
  <si>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</si>
  <si>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</si>
  <si>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</si>
  <si>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</si>
  <si>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</si>
  <si>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</si>
  <si>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</si>
  <si>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</si>
  <si>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</si>
  <si>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</si>
  <si>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</si>
  <si>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</si>
  <si>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</si>
  <si>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</si>
  <si>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</si>
  <si>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</si>
  <si>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</si>
  <si>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</si>
  <si>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</si>
  <si>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 п/п</t>
  </si>
  <si>
    <t>Найменування робіт</t>
  </si>
  <si>
    <t>Од. вим.</t>
  </si>
  <si>
    <t>Найменування матеріалів</t>
  </si>
  <si>
    <t>Один.          вим.</t>
  </si>
  <si>
    <t>Кількість  матеріалів на Об'єм робіт</t>
  </si>
  <si>
    <t>шт</t>
  </si>
  <si>
    <t>кг</t>
  </si>
  <si>
    <t>л</t>
  </si>
  <si>
    <t>Електромонтажні роботи</t>
  </si>
  <si>
    <t>СКС</t>
  </si>
  <si>
    <t>Інші роботи</t>
  </si>
  <si>
    <t>м.кв</t>
  </si>
  <si>
    <t>м.кв.</t>
  </si>
  <si>
    <t>м.п.</t>
  </si>
  <si>
    <t>паков.</t>
  </si>
  <si>
    <t>ВСЬОГО  ВАРТІСТЬ ЗАГАЛЬНОБУДІВЕЛЬНИХ РОБІТ, грн.( без ПДВ):</t>
  </si>
  <si>
    <t>ВСЬОГО  ВАРТІСТЬ МАТЕРІАЛІВ ПО ЗАГАЛЬНОБУДІВЕЛЬНИМ РОБОТАМ, грн.( без ПДВ):</t>
  </si>
  <si>
    <t>ВСЬОГО ВАРТІСТЬ ЕЛЕКТРОМОНТАЖНИХ РОБІТ , грн.( без ПДВ):</t>
  </si>
  <si>
    <t>ВСЬОГО ВАРТІСТЬ МАТЕРІАЛІВ ПО  ЕЛЕКТРОМОНТАЖУ , грн. ( без ПДВ):</t>
  </si>
  <si>
    <t>ВСЬОГО ВАРТІСТЬ МОНТАЖНИХ РОБІТ ПО СКС, грн.( без ПДВ):</t>
  </si>
  <si>
    <t>ВСЬОГО ВАРТІСТЬ МАТЕРІАЛІВ ПО СКС, грн. ( без ПДВ):</t>
  </si>
  <si>
    <t>Дюбель ударный 6x40 мм 100 шт. с ударным шурупом нейлон Expert Fix</t>
  </si>
  <si>
    <t>Прокладання гофротруби з протяжкою кабеля</t>
  </si>
  <si>
    <t>Прокладання кабеля більше 4 мм2</t>
  </si>
  <si>
    <t>Прокладання кабелю вітой пари UTP</t>
  </si>
  <si>
    <t>Монтаж інформаційної розетки</t>
  </si>
  <si>
    <t>Конектор RJ-45</t>
  </si>
  <si>
    <t>Виніс та навантаження сміття</t>
  </si>
  <si>
    <t>маш</t>
  </si>
  <si>
    <t>т</t>
  </si>
  <si>
    <t>Вивіз сміття (машина до 2 т)</t>
  </si>
  <si>
    <t>Розетка комп’ютерна подвійна Schneider Electric Asfora RJ45+RJ45 білий</t>
  </si>
  <si>
    <t>Обєм на одиницю виміру</t>
  </si>
  <si>
    <t>ВСЬОГО вартість робіт, грн.( без ПДВ)</t>
  </si>
  <si>
    <t>ВСЬОГО вартість матеріалів, грн.  (без ПДВ)</t>
  </si>
  <si>
    <t>ВСЬОГО ВАРТІСТЬ ІНШИХ РОБІТ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</si>
  <si>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</si>
  <si>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</si>
  <si>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</si>
  <si>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</si>
  <si>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Коробка для зовнішнього монтажу Schneider Electric ASFORA білий EPH6100121</t>
  </si>
  <si>
    <t>ВСЬОГО ВАРТІСТЬ МАТЕРІАЛІВ, грн. (без ПДВ):</t>
  </si>
  <si>
    <t>ВСЬОГО ВАРТІСТЬ РОБІТ, грн.( без ПДВ):</t>
  </si>
  <si>
    <t>Вартість доставлення матеріалів</t>
  </si>
  <si>
    <t xml:space="preserve"> ПДВ, ГРН.:</t>
  </si>
  <si>
    <t>ВСЬОГО ВАРТІСТЬ МАТЕРІАЛІВ Інших РОБІТ, грн. (без ПДВ):</t>
  </si>
  <si>
    <t>ВСЬОГО ПО Кошторису  без ПДВ, ГРН.:</t>
  </si>
  <si>
    <t>ВСЬОГО ПО Кошторису  з ПДВ, ГРН.:</t>
  </si>
  <si>
    <t xml:space="preserve"> СТ 17/10 Глибокопроникаюча грунтовка</t>
  </si>
  <si>
    <t xml:space="preserve"> СТ 17/10 Глибокопроникаюча грунтовка </t>
  </si>
  <si>
    <t>Шпаклівка Knauf НР FINISH 10 кг</t>
  </si>
  <si>
    <t>м2</t>
  </si>
  <si>
    <t xml:space="preserve">Фуга Ceresit CE 40 aguastatic </t>
  </si>
  <si>
    <t>Стяжка для кабелю нейлоновий 3.6x370 (100 шт./уп.) білий</t>
  </si>
  <si>
    <t>Розетка із заземленням Schneider Electric Asfora 16 А 250 В без шторок білий</t>
  </si>
  <si>
    <t>Кабель силовой монолит ЗЗЦМ ВВГнгд 3х2,5 медь</t>
  </si>
  <si>
    <t xml:space="preserve">Закриття плівкою </t>
  </si>
  <si>
    <t>Кошторис</t>
  </si>
  <si>
    <t xml:space="preserve">Замовник -  ТОВ "ВФ Ритейл"                                             </t>
  </si>
  <si>
    <t xml:space="preserve">Монтаж розеток накладних  </t>
  </si>
  <si>
    <t xml:space="preserve">Підрядник  - </t>
  </si>
  <si>
    <t>Демонтаж керамічної плитки</t>
  </si>
  <si>
    <t>мішки для сміття</t>
  </si>
  <si>
    <t>Меблі та обладнання</t>
  </si>
  <si>
    <t>Пухирчаста плівка пакувальна 7,5 м.кв</t>
  </si>
  <si>
    <t>Гофрокартон 2-х шаровий v2 1,05хx10 м 10,5 м. кв.</t>
  </si>
  <si>
    <t>Монтаж вилки кутової</t>
  </si>
  <si>
    <t>послуга</t>
  </si>
  <si>
    <t>Стретч 17мік*50см вага нетто 2,346 (+/-2%)кг макс. Довж палетування 600м.п</t>
  </si>
  <si>
    <t>Клей для плитки Ceresit СМ11</t>
  </si>
  <si>
    <t>Обєми робіт та матеріалів носять рекомендаційний характер та можуть коррегуватися Виконавцем на підставі наданих креслень та ТЗ</t>
  </si>
  <si>
    <t>Матеріали вказані в дефектному акті можуть бути замінені Виконавцем на аналогічні за якістю та технічними характеристиками.</t>
  </si>
  <si>
    <t>за попереднім погодженням з Замовником</t>
  </si>
  <si>
    <t>часткове Шпаклювання стін і перегородок (1-но разова шпаклівка  грунтовка і шліфування)</t>
  </si>
  <si>
    <t>Обжим UTP кабелю на патч панелі</t>
  </si>
  <si>
    <t>Труба гофрированная с протяжкой Expert ПВХ 20 мм / 50 м</t>
  </si>
  <si>
    <t>Кабель комп'ютерный монолит ЗЗКМ U/UTP.5E 4x2х0,51 мідь</t>
  </si>
  <si>
    <t>Укладання плитки с прирізкою (подготування, грунтування, укладання,затирання)</t>
  </si>
  <si>
    <t xml:space="preserve">Підключення кабелю електроживлення від виведення (з-під підлоги) до столу відкритої викладки через колодку на 6 гнізд </t>
  </si>
  <si>
    <t>Найменування будови та її адреса : Збільшення площі  ТТ  за адресою: м.Полтава вул Ковпака 26.</t>
  </si>
  <si>
    <t>Затирання швів (існуючої плитки)</t>
  </si>
  <si>
    <t>Плитка</t>
  </si>
  <si>
    <t>Фарбування стін (за 2 рази + грунт) 9010</t>
  </si>
  <si>
    <t>Фарба інтер'єрна акрилова  RAL 9010</t>
  </si>
  <si>
    <t>Монтаж настінної панелі  1200мм (демонтаж, перенесення,монтаж)</t>
  </si>
  <si>
    <t>Демонтаж/монтаж настінної панелі  1200мм (демонтаж, перенесення,монтаж)</t>
  </si>
  <si>
    <t>Демонтаж/монтаж настінної панелі  600 мм (демонтаж, перенесення,монтаж)</t>
  </si>
  <si>
    <t>Монтаж настінної панелі  600мм (демонтаж, перенесення,монтаж)</t>
  </si>
  <si>
    <t>Демонтаж подвійного столу 1250мм (демонтаж,перенесення,монтаж)</t>
  </si>
  <si>
    <t xml:space="preserve">Монтаж подвійного столу 1250мм </t>
  </si>
  <si>
    <t>Демонтаж/переміщення/монтаж термінала для самообслуговування</t>
  </si>
  <si>
    <t>Демонтаж/монтаж бренд-зони Sumsung (демонтаж,перенесення,монтаж)</t>
  </si>
  <si>
    <t>Монтаж стелажа</t>
  </si>
  <si>
    <t>Сверлення отворів в панелі</t>
  </si>
  <si>
    <t>заглушка меблева бук DC</t>
  </si>
  <si>
    <t>Монтаж профілю під лед стрічку</t>
  </si>
  <si>
    <t>Линза для лед профиля</t>
  </si>
  <si>
    <t>Монтаж лед стрічки</t>
  </si>
  <si>
    <t>Стрічка світлодіодна IEK LSR-3528W120 9.6 Вт IP20 12 В холодний</t>
  </si>
  <si>
    <t>шт.</t>
  </si>
  <si>
    <t>Коннектор IEK IP20 LSCON8-MONO-213-03 3 шт./уп. 8 мм (15см-разъем)</t>
  </si>
  <si>
    <t>Прокладання кабеля до 4 мм2</t>
  </si>
  <si>
    <t>Канал кабельний Expert 10x15 мм 2 м білий</t>
  </si>
  <si>
    <t>Вилка електрична кутова Makel із заземленням 250В 16А ABS-пластик білий</t>
  </si>
  <si>
    <t xml:space="preserve">Монтаж транформаторів </t>
  </si>
  <si>
    <t xml:space="preserve">Вимикач для бра 129 250В білий </t>
  </si>
  <si>
    <t>Монтажна двостороння стрічка 3M VHB надміцна сіра 9 мм х 2 м товщина 1,1 мм</t>
  </si>
  <si>
    <t>Кабель силовий багатожильний ЗЗКМ ШВВП 2х0,75 мідь</t>
  </si>
  <si>
    <t>Блок живлення BIOM TR-36 36 Вт 12В 3А Метал IP20 Стандарт</t>
  </si>
  <si>
    <t>Регулювання освітлення</t>
  </si>
  <si>
    <t>Вологе прибирання (включаючи мийку вітрин з 2х сторін та меблів)</t>
  </si>
  <si>
    <t>Клейка стрічка A.T.T. 6397002 прозора 45 мм 100 м</t>
  </si>
  <si>
    <t>км</t>
  </si>
  <si>
    <t>Демонтаж настінної панелі  1200мм (демонтаж, перенесення,пакування)</t>
  </si>
  <si>
    <t>Демонтаж настінної панелі  600 мм (демонтаж, перенесення,пакування)</t>
  </si>
  <si>
    <t>Демонтаж тумби під панелі 600 мм</t>
  </si>
  <si>
    <t>Демонтаж настінної панелі склянної  1200мм (демонтаж, перенесення,розбирання,пакування)</t>
  </si>
  <si>
    <t>Монтаж стола для консультації ( перенесення,монтаж)</t>
  </si>
  <si>
    <t>Демонтаж стола для консультації (демонтаж, перенесення,пакування)</t>
  </si>
  <si>
    <t xml:space="preserve">Профіль алюмінієвий  анодований ЛПУ 17x17 мм 200 см  </t>
  </si>
  <si>
    <t>Прокладання кабель-канала</t>
  </si>
  <si>
    <t>м/п</t>
  </si>
  <si>
    <t>Вивезення меблів (Бориспільский р-н с. Мартусівка Моїсеєва 72) в 2 сторони</t>
  </si>
  <si>
    <t>Плівка поліетиленова POLYGREEN чорний 150 мкм напіврукав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</si>
</sst>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_-;_-* &quot;-&quot;??_₴_-;_-@_-"/>
    <numFmt numFmtId="165" formatCode="[$-419]General"/>
    <numFmt numFmtId="166" formatCode="#,##0.00_ ;[Red]\-#,##0.00\ "/>
    <numFmt numFmtId="167" formatCode="#,##0_ ;[Red]\-#,##0\ "/>
  </numFmts>
  <fonts count="53">
    <font>
      <sz val="10"/>
      <name val="Arial"/>
      <charset val="13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color indexed="8"/>
      <name val="Calibri"/>
      <family val="2"/>
      <charset val="204"/>
    </font>
    <font>
      <sz val="11"/>
      <name val="Calibri"/>
      <family val="2"/>
      <charset val="204"/>
      <scheme val="minor"/>
    </font>
    <font>
      <b/>
      <sz val="11"/>
      <name val="Calibri"/>
      <family val="2"/>
      <charset val="204"/>
      <scheme val="minor"/>
    </font>
    <font>
      <sz val="10"/>
      <name val="Arial Cyr"/>
      <family val="2"/>
      <charset val="204"/>
    </font>
    <font>
      <b/>
      <sz val="11"/>
      <color theme="1"/>
      <name val="Calibri"/>
      <family val="2"/>
      <charset val="204"/>
      <scheme val="minor"/>
    </font>
    <font>
      <b/>
      <sz val="11"/>
      <color rgb="FF000000"/>
      <name val="Calibri"/>
      <family val="2"/>
      <charset val="204"/>
      <scheme val="minor"/>
    </font>
    <font>
      <sz val="11"/>
      <color indexed="8"/>
      <name val="Calibri"/>
      <family val="2"/>
      <charset val="204"/>
      <scheme val="minor"/>
    </font>
    <font>
      <sz val="11"/>
      <color rgb="FF000000"/>
      <name val="Calibri"/>
      <family val="2"/>
      <charset val="204"/>
      <scheme val="minor"/>
    </font>
    <font>
      <b/>
      <u/>
      <sz val="11"/>
      <color theme="1"/>
      <name val="Calibri"/>
      <family val="2"/>
      <charset val="204"/>
      <scheme val="minor"/>
    </font>
  </fonts>
  <fills count="10">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
      <patternFill patternType="solid">
        <fgColor theme="0" tint="-0.14999847407452621"/>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
      <left style="thin">
        <color indexed="64"/>
      </left>
      <right style="thin">
        <color indexed="64"/>
      </right>
      <top/>
      <bottom style="thin">
        <color indexed="64"/>
      </bottom>
      <diagonal/>
    </border>
  </borders>
  <cellStyleXfs count="60">
    <xf numFmtId="0" fontId="0" fillId="0" borderId="0"/>
    <xf numFmtId="0" fontId="20" fillId="0" borderId="0"/>
    <xf numFmtId="0" fontId="18" fillId="0" borderId="0">
      <alignment horizontal="center" vertical="center"/>
    </xf>
    <xf numFmtId="164" fontId="4" fillId="0" borderId="0" applyFont="0" applyFill="0" applyBorder="0" applyAlignment="0" applyProtection="0"/>
    <xf numFmtId="0" fontId="6" fillId="0" borderId="0"/>
    <xf numFmtId="0" fontId="29" fillId="0" borderId="0">
      <alignment horizontal="left" vertical="top"/>
    </xf>
    <xf numFmtId="0" fontId="27" fillId="0" borderId="0"/>
    <xf numFmtId="0" fontId="18" fillId="0" borderId="0">
      <alignment horizontal="center" vertical="center"/>
    </xf>
    <xf numFmtId="0" fontId="19" fillId="0" borderId="0" applyNumberFormat="0" applyFill="0" applyBorder="0" applyAlignment="0" applyProtection="0"/>
    <xf numFmtId="0" fontId="27" fillId="0" borderId="0"/>
    <xf numFmtId="0" fontId="5" fillId="0" borderId="0">
      <alignment vertical="center"/>
    </xf>
    <xf numFmtId="0" fontId="23" fillId="0" borderId="0">
      <alignment horizontal="left" vertical="top"/>
    </xf>
    <xf numFmtId="0" fontId="27" fillId="0" borderId="0"/>
    <xf numFmtId="0" fontId="37" fillId="0" borderId="0">
      <alignment horizontal="left" vertical="top"/>
    </xf>
    <xf numFmtId="0" fontId="23" fillId="0" borderId="0">
      <alignment horizontal="right" vertical="top"/>
    </xf>
    <xf numFmtId="0" fontId="6" fillId="0" borderId="0"/>
    <xf numFmtId="0" fontId="28" fillId="0" borderId="0">
      <alignment horizontal="left" vertical="top"/>
    </xf>
    <xf numFmtId="0" fontId="23" fillId="0" borderId="0">
      <alignment horizontal="center" vertical="top"/>
    </xf>
    <xf numFmtId="0" fontId="33" fillId="0" borderId="0"/>
    <xf numFmtId="0" fontId="6" fillId="0" borderId="0">
      <protection locked="0"/>
    </xf>
    <xf numFmtId="0" fontId="34" fillId="0" borderId="0"/>
    <xf numFmtId="0" fontId="38" fillId="0" borderId="0">
      <alignment horizontal="left" vertical="top"/>
    </xf>
    <xf numFmtId="0" fontId="32" fillId="8" borderId="0" applyNumberFormat="0" applyBorder="0" applyAlignment="0" applyProtection="0"/>
    <xf numFmtId="0" fontId="18" fillId="0" borderId="0">
      <alignment horizontal="center" vertical="center"/>
    </xf>
    <xf numFmtId="0" fontId="4" fillId="0" borderId="0"/>
    <xf numFmtId="165" fontId="36" fillId="0" borderId="0" applyBorder="0" applyProtection="0"/>
    <xf numFmtId="0" fontId="22" fillId="0" borderId="15" applyNumberFormat="0" applyFill="0" applyAlignment="0" applyProtection="0"/>
    <xf numFmtId="0" fontId="25" fillId="0" borderId="0">
      <alignment horizontal="left" vertical="top"/>
    </xf>
    <xf numFmtId="0" fontId="6" fillId="0" borderId="0"/>
    <xf numFmtId="0" fontId="27" fillId="0" borderId="0"/>
    <xf numFmtId="0" fontId="23" fillId="0" borderId="0">
      <alignment horizontal="center" vertical="top"/>
    </xf>
    <xf numFmtId="0" fontId="28" fillId="0" borderId="0">
      <alignment horizontal="left" vertical="top"/>
    </xf>
    <xf numFmtId="0" fontId="43" fillId="0" borderId="0"/>
    <xf numFmtId="0" fontId="28" fillId="0" borderId="0">
      <alignment horizontal="right" vertical="top"/>
    </xf>
    <xf numFmtId="0" fontId="26" fillId="0" borderId="0">
      <alignment horizontal="right" vertical="top"/>
    </xf>
    <xf numFmtId="0" fontId="39" fillId="0" borderId="0">
      <alignment horizontal="left" vertical="top"/>
    </xf>
    <xf numFmtId="0" fontId="35" fillId="0" borderId="0">
      <alignment horizontal="left" vertical="top"/>
    </xf>
    <xf numFmtId="0" fontId="24" fillId="0" borderId="0">
      <alignment horizontal="left" vertical="top"/>
    </xf>
    <xf numFmtId="0" fontId="26" fillId="0" borderId="0">
      <alignment horizontal="left" vertical="top"/>
    </xf>
    <xf numFmtId="0" fontId="24" fillId="0" borderId="0">
      <alignment horizontal="left" vertical="top"/>
    </xf>
    <xf numFmtId="0" fontId="31" fillId="0" borderId="0">
      <alignment horizontal="left" vertical="center"/>
    </xf>
    <xf numFmtId="0" fontId="26" fillId="0" borderId="0">
      <alignment horizontal="left" vertical="top"/>
    </xf>
    <xf numFmtId="0" fontId="30" fillId="0" borderId="0">
      <alignment horizontal="left" vertical="top"/>
    </xf>
    <xf numFmtId="0" fontId="26" fillId="0" borderId="0">
      <alignment horizontal="left" vertical="top"/>
    </xf>
    <xf numFmtId="0" fontId="26" fillId="0" borderId="0">
      <alignment horizontal="left" vertical="top"/>
    </xf>
    <xf numFmtId="0" fontId="26" fillId="0" borderId="0">
      <alignment horizontal="left" vertical="top"/>
    </xf>
    <xf numFmtId="0" fontId="40" fillId="0" borderId="0" applyNumberFormat="0" applyFill="0" applyBorder="0" applyAlignment="0" applyProtection="0"/>
    <xf numFmtId="0" fontId="27" fillId="0" borderId="1"/>
    <xf numFmtId="0" fontId="20" fillId="0" borderId="0"/>
    <xf numFmtId="0" fontId="27" fillId="0" borderId="0"/>
    <xf numFmtId="0" fontId="21" fillId="0" borderId="0">
      <alignment vertical="center"/>
    </xf>
    <xf numFmtId="0" fontId="27" fillId="0" borderId="0"/>
    <xf numFmtId="0" fontId="27" fillId="0" borderId="0"/>
    <xf numFmtId="0" fontId="27" fillId="0" borderId="0"/>
    <xf numFmtId="0" fontId="20" fillId="0" borderId="0"/>
    <xf numFmtId="0" fontId="33" fillId="0" borderId="0"/>
    <xf numFmtId="164" fontId="4" fillId="0" borderId="0" applyFont="0" applyFill="0" applyBorder="0" applyAlignment="0" applyProtection="0"/>
    <xf numFmtId="0" fontId="44" fillId="0" borderId="0">
      <protection locked="0"/>
    </xf>
    <xf numFmtId="0" fontId="44" fillId="0" borderId="0"/>
    <xf numFmtId="0" fontId="47" fillId="0" borderId="0"/>
  </cellStyleXfs>
  <cellXfs count="239">
    <xf numFmtId="0" fontId="0" fillId="0" borderId="0" xfId="0"/>
    <xf numFmtId="0" fontId="6" fillId="0" borderId="0" xfId="4" applyFont="1" applyFill="1" applyBorder="1"/>
    <xf numFmtId="0" fontId="7" fillId="0" borderId="0" xfId="48" applyFont="1" applyFill="1" applyBorder="1" applyAlignment="1">
      <alignment horizontal="left" vertical="top"/>
    </xf>
    <xf numFmtId="0" fontId="8" fillId="0" borderId="0" xfId="4" applyFont="1" applyFill="1" applyBorder="1" applyAlignment="1">
      <alignment vertical="center" wrapText="1"/>
    </xf>
    <xf numFmtId="0" fontId="10" fillId="0" borderId="5" xfId="4" applyFont="1" applyFill="1" applyBorder="1" applyAlignment="1">
      <alignment horizontal="left" vertical="top"/>
    </xf>
    <xf numFmtId="0" fontId="6" fillId="0" borderId="5" xfId="4" applyFont="1" applyFill="1" applyBorder="1" applyAlignment="1">
      <alignment horizontal="left" vertical="center"/>
    </xf>
    <xf numFmtId="0" fontId="6" fillId="0" borderId="0" xfId="4" applyFont="1" applyFill="1" applyBorder="1" applyAlignment="1">
      <alignment horizontal="left" vertical="center"/>
    </xf>
    <xf numFmtId="0" fontId="6" fillId="0" borderId="5" xfId="4" applyFont="1" applyFill="1" applyBorder="1"/>
    <xf numFmtId="0" fontId="6" fillId="0" borderId="10" xfId="4" applyFont="1" applyFill="1" applyBorder="1" applyAlignment="1">
      <alignment horizontal="left" vertical="center"/>
    </xf>
    <xf numFmtId="0" fontId="6" fillId="0" borderId="10" xfId="4" applyFont="1" applyFill="1" applyBorder="1"/>
    <xf numFmtId="0" fontId="11" fillId="0" borderId="0" xfId="9" applyFont="1"/>
    <xf numFmtId="0" fontId="13" fillId="0" borderId="0" xfId="9" applyFont="1"/>
    <xf numFmtId="0" fontId="7" fillId="0" borderId="0" xfId="48" applyFont="1" applyFill="1" applyAlignment="1">
      <alignment horizontal="center" vertical="top" wrapText="1"/>
    </xf>
    <xf numFmtId="0" fontId="13" fillId="0" borderId="0" xfId="9" applyFont="1" applyAlignment="1">
      <alignment horizontal="center" vertical="top" wrapText="1"/>
    </xf>
    <xf numFmtId="0" fontId="13" fillId="0" borderId="0" xfId="9" applyFont="1" applyAlignment="1">
      <alignment wrapText="1"/>
    </xf>
    <xf numFmtId="0" fontId="11" fillId="0" borderId="1" xfId="9" applyFont="1" applyBorder="1"/>
    <xf numFmtId="0" fontId="8" fillId="0" borderId="1" xfId="9" applyFont="1" applyBorder="1" applyAlignment="1">
      <alignment horizontal="center" vertical="center"/>
    </xf>
    <xf numFmtId="0" fontId="13" fillId="0" borderId="13" xfId="9" applyFont="1" applyBorder="1"/>
    <xf numFmtId="0" fontId="13" fillId="0" borderId="0" xfId="9" applyFont="1" applyBorder="1"/>
    <xf numFmtId="0" fontId="13" fillId="0" borderId="0" xfId="9" applyFont="1" applyBorder="1" applyAlignment="1">
      <alignment horizontal="left" wrapText="1"/>
    </xf>
    <xf numFmtId="0" fontId="13" fillId="0" borderId="0" xfId="9" applyFont="1" applyBorder="1" applyAlignment="1">
      <alignment horizontal="left"/>
    </xf>
    <xf numFmtId="0" fontId="11" fillId="0" borderId="0" xfId="9" applyFont="1" applyBorder="1"/>
    <xf numFmtId="0" fontId="45" fillId="0" borderId="1" xfId="0" applyFont="1" applyFill="1" applyBorder="1" applyAlignment="1">
      <alignment horizontal="left"/>
    </xf>
    <xf numFmtId="0" fontId="45" fillId="0" borderId="1" xfId="0" applyFont="1" applyBorder="1" applyAlignment="1">
      <alignment horizontal="center" vertical="center"/>
    </xf>
    <xf numFmtId="4" fontId="45" fillId="2" borderId="1" xfId="48" applyNumberFormat="1" applyFont="1" applyFill="1" applyBorder="1" applyAlignment="1">
      <alignment horizontal="center" vertical="center"/>
    </xf>
    <xf numFmtId="0" fontId="46" fillId="2" borderId="1" xfId="48" applyFont="1" applyFill="1" applyBorder="1" applyAlignment="1">
      <alignment horizontal="left" wrapText="1"/>
    </xf>
    <xf numFmtId="0" fontId="46" fillId="2" borderId="1" xfId="48" applyFont="1" applyFill="1" applyBorder="1" applyAlignment="1">
      <alignment horizontal="center" vertical="center" wrapText="1"/>
    </xf>
    <xf numFmtId="166" fontId="45" fillId="2" borderId="1" xfId="48" applyNumberFormat="1" applyFont="1" applyFill="1" applyBorder="1" applyAlignment="1">
      <alignment horizontal="center" vertical="center"/>
    </xf>
    <xf numFmtId="166" fontId="46" fillId="2" borderId="1" xfId="48" applyNumberFormat="1" applyFont="1" applyFill="1" applyBorder="1" applyAlignment="1">
      <alignment horizontal="center" vertical="center"/>
    </xf>
    <xf numFmtId="4" fontId="45" fillId="2" borderId="1" xfId="48" applyNumberFormat="1" applyFont="1" applyFill="1" applyBorder="1" applyAlignment="1">
      <alignment horizontal="left" wrapText="1"/>
    </xf>
    <xf numFmtId="4" fontId="45" fillId="2" borderId="1" xfId="48" applyNumberFormat="1" applyFont="1" applyFill="1" applyBorder="1" applyAlignment="1">
      <alignment horizontal="left"/>
    </xf>
    <xf numFmtId="4" fontId="46" fillId="2" borderId="1" xfId="48" applyNumberFormat="1" applyFont="1" applyFill="1" applyBorder="1" applyAlignment="1">
      <alignment horizontal="center" vertical="center"/>
    </xf>
    <xf numFmtId="0" fontId="46" fillId="2" borderId="1" xfId="28" applyFont="1" applyFill="1" applyBorder="1" applyAlignment="1">
      <alignment horizontal="left" wrapText="1"/>
    </xf>
    <xf numFmtId="10" fontId="46" fillId="2" borderId="1" xfId="48" applyNumberFormat="1" applyFont="1" applyFill="1" applyBorder="1" applyAlignment="1">
      <alignment horizontal="center" vertical="center" wrapText="1"/>
    </xf>
    <xf numFmtId="9" fontId="46" fillId="2" borderId="1" xfId="48" applyNumberFormat="1" applyFont="1" applyFill="1" applyBorder="1" applyAlignment="1">
      <alignment horizontal="center" vertical="center" wrapText="1"/>
    </xf>
    <xf numFmtId="0" fontId="46" fillId="2" borderId="1" xfId="48" applyFont="1" applyFill="1" applyBorder="1" applyAlignment="1">
      <alignment horizontal="left"/>
    </xf>
    <xf numFmtId="0" fontId="45" fillId="2" borderId="1" xfId="48" applyFont="1" applyFill="1" applyBorder="1" applyAlignment="1">
      <alignment horizontal="center" vertical="center"/>
    </xf>
    <xf numFmtId="0" fontId="45" fillId="2" borderId="1" xfId="48" applyFont="1" applyFill="1" applyBorder="1" applyAlignment="1">
      <alignment horizontal="left"/>
    </xf>
    <xf numFmtId="4" fontId="45" fillId="2" borderId="1" xfId="48" applyNumberFormat="1" applyFont="1" applyFill="1" applyBorder="1" applyAlignment="1">
      <alignment horizontal="center" wrapText="1"/>
    </xf>
    <xf numFmtId="4" fontId="45" fillId="2" borderId="1" xfId="48" applyNumberFormat="1" applyFont="1" applyFill="1" applyBorder="1" applyAlignment="1">
      <alignment horizontal="center"/>
    </xf>
    <xf numFmtId="0" fontId="45" fillId="2" borderId="1" xfId="48" applyFont="1" applyFill="1" applyBorder="1" applyAlignment="1">
      <alignment horizontal="center"/>
    </xf>
    <xf numFmtId="0" fontId="45" fillId="0" borderId="1" xfId="0" applyFont="1" applyBorder="1" applyAlignment="1">
      <alignment horizontal="center"/>
    </xf>
    <xf numFmtId="0" fontId="3" fillId="0" borderId="1" xfId="0" applyFont="1" applyFill="1" applyBorder="1" applyAlignment="1">
      <alignment horizontal="left" vertical="top" wrapText="1"/>
    </xf>
    <xf numFmtId="0" fontId="3" fillId="0" borderId="1" xfId="0"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45" fillId="0" borderId="0" xfId="0" applyFont="1"/>
    <xf numFmtId="166" fontId="46" fillId="4" borderId="0" xfId="0" applyNumberFormat="1" applyFont="1" applyFill="1" applyAlignment="1">
      <alignment horizontal="center" vertical="center" wrapText="1"/>
    </xf>
    <xf numFmtId="0" fontId="46" fillId="3" borderId="1" xfId="48" applyFont="1" applyFill="1" applyBorder="1" applyAlignment="1">
      <alignment horizontal="center" wrapText="1"/>
    </xf>
    <xf numFmtId="0" fontId="46" fillId="3" borderId="1" xfId="48" applyFont="1" applyFill="1" applyBorder="1" applyAlignment="1">
      <alignment horizontal="left"/>
    </xf>
    <xf numFmtId="0" fontId="46" fillId="3" borderId="1" xfId="48" applyFont="1" applyFill="1" applyBorder="1" applyAlignment="1">
      <alignment horizontal="left" wrapText="1"/>
    </xf>
    <xf numFmtId="4" fontId="46" fillId="3" borderId="1" xfId="48" applyNumberFormat="1" applyFont="1" applyFill="1" applyBorder="1" applyAlignment="1">
      <alignment horizontal="left" wrapText="1"/>
    </xf>
    <xf numFmtId="4" fontId="46" fillId="3" borderId="1" xfId="48" applyNumberFormat="1" applyFont="1" applyFill="1" applyBorder="1" applyAlignment="1">
      <alignment horizontal="center" wrapText="1"/>
    </xf>
    <xf numFmtId="0" fontId="45" fillId="0" borderId="0" xfId="0" applyFont="1" applyFill="1"/>
    <xf numFmtId="0" fontId="3" fillId="4" borderId="1" xfId="48" applyFont="1" applyFill="1" applyBorder="1" applyAlignment="1">
      <alignment horizontal="left" wrapText="1"/>
    </xf>
    <xf numFmtId="4" fontId="3" fillId="4" borderId="1" xfId="48" applyNumberFormat="1" applyFont="1" applyFill="1" applyBorder="1" applyAlignment="1">
      <alignment horizontal="left" wrapText="1"/>
    </xf>
    <xf numFmtId="4" fontId="45" fillId="4" borderId="1" xfId="48" applyNumberFormat="1" applyFont="1" applyFill="1" applyBorder="1" applyAlignment="1">
      <alignment horizontal="center" wrapText="1"/>
    </xf>
    <xf numFmtId="4" fontId="3" fillId="4" borderId="1" xfId="48" applyNumberFormat="1" applyFont="1" applyFill="1" applyBorder="1" applyAlignment="1">
      <alignment horizontal="left"/>
    </xf>
    <xf numFmtId="4" fontId="45" fillId="4" borderId="1" xfId="48" applyNumberFormat="1" applyFont="1" applyFill="1" applyBorder="1" applyAlignment="1">
      <alignment horizontal="left"/>
    </xf>
    <xf numFmtId="0" fontId="3" fillId="4" borderId="1" xfId="48" applyFont="1" applyFill="1" applyBorder="1" applyAlignment="1">
      <alignment horizontal="left" vertical="center" wrapText="1"/>
    </xf>
    <xf numFmtId="0" fontId="3" fillId="4" borderId="1" xfId="48" applyFont="1" applyFill="1" applyBorder="1" applyAlignment="1">
      <alignment horizontal="center" vertical="center" wrapText="1"/>
    </xf>
    <xf numFmtId="4" fontId="3" fillId="4" borderId="1" xfId="48" applyNumberFormat="1" applyFont="1" applyFill="1" applyBorder="1" applyAlignment="1">
      <alignment horizontal="center" vertical="center"/>
    </xf>
    <xf numFmtId="166" fontId="45" fillId="4" borderId="1" xfId="48" applyNumberFormat="1" applyFont="1" applyFill="1" applyBorder="1" applyAlignment="1">
      <alignment horizontal="center" vertical="center"/>
    </xf>
    <xf numFmtId="0" fontId="3" fillId="0" borderId="1" xfId="48" applyFont="1" applyFill="1" applyBorder="1" applyAlignment="1">
      <alignment horizontal="center" vertical="center" wrapText="1"/>
    </xf>
    <xf numFmtId="0" fontId="3" fillId="4" borderId="0" xfId="0" applyFont="1" applyFill="1"/>
    <xf numFmtId="0" fontId="3" fillId="2" borderId="0" xfId="59" applyFont="1" applyFill="1" applyAlignment="1">
      <alignment horizontal="left" vertical="top"/>
    </xf>
    <xf numFmtId="0" fontId="3" fillId="0" borderId="1" xfId="59" applyNumberFormat="1" applyFont="1" applyFill="1" applyBorder="1" applyAlignment="1">
      <alignment horizontal="left" vertical="top" wrapText="1"/>
    </xf>
    <xf numFmtId="0" fontId="3" fillId="2" borderId="16" xfId="28" applyFont="1" applyFill="1" applyBorder="1" applyAlignment="1" applyProtection="1">
      <alignment horizontal="left" vertical="top" wrapText="1"/>
    </xf>
    <xf numFmtId="4" fontId="3" fillId="4" borderId="1" xfId="48" applyNumberFormat="1" applyFont="1" applyFill="1" applyBorder="1" applyAlignment="1">
      <alignment horizontal="center" vertical="center" wrapText="1"/>
    </xf>
    <xf numFmtId="4" fontId="45" fillId="4" borderId="1" xfId="48" applyNumberFormat="1" applyFont="1" applyFill="1" applyBorder="1" applyAlignment="1">
      <alignment horizontal="center" vertical="center"/>
    </xf>
    <xf numFmtId="0" fontId="48" fillId="9" borderId="1" xfId="19" applyFont="1" applyFill="1" applyBorder="1" applyAlignment="1" applyProtection="1">
      <alignment horizontal="left" wrapText="1"/>
    </xf>
    <xf numFmtId="0" fontId="48" fillId="9" borderId="1" xfId="28" applyFont="1" applyFill="1" applyBorder="1" applyAlignment="1" applyProtection="1">
      <alignment horizontal="center" vertical="center" wrapText="1"/>
    </xf>
    <xf numFmtId="4" fontId="48" fillId="9" borderId="1" xfId="48" applyNumberFormat="1" applyFont="1" applyFill="1" applyBorder="1" applyAlignment="1">
      <alignment horizontal="center" vertical="center" wrapText="1"/>
    </xf>
    <xf numFmtId="0" fontId="48" fillId="9" borderId="1" xfId="19" applyFont="1" applyFill="1" applyBorder="1" applyAlignment="1" applyProtection="1">
      <alignment horizontal="left" vertical="center" wrapText="1"/>
    </xf>
    <xf numFmtId="49" fontId="48" fillId="9" borderId="1" xfId="48" applyNumberFormat="1" applyFont="1" applyFill="1" applyBorder="1" applyAlignment="1" applyProtection="1">
      <alignment horizontal="center" vertical="center" wrapText="1"/>
      <protection locked="0"/>
    </xf>
    <xf numFmtId="4" fontId="48" fillId="9" borderId="1" xfId="48" applyNumberFormat="1" applyFont="1" applyFill="1" applyBorder="1" applyAlignment="1">
      <alignment horizontal="center" vertical="center"/>
    </xf>
    <xf numFmtId="4" fontId="45" fillId="4" borderId="1" xfId="48" applyNumberFormat="1" applyFont="1" applyFill="1" applyBorder="1" applyAlignment="1">
      <alignment horizontal="center" vertical="center" wrapText="1"/>
    </xf>
    <xf numFmtId="49" fontId="3" fillId="4" borderId="1" xfId="48" applyNumberFormat="1" applyFont="1" applyFill="1" applyBorder="1" applyAlignment="1" applyProtection="1">
      <alignment horizontal="left" wrapText="1"/>
      <protection locked="0"/>
    </xf>
    <xf numFmtId="49" fontId="3" fillId="4" borderId="1" xfId="48" applyNumberFormat="1" applyFont="1" applyFill="1" applyBorder="1" applyAlignment="1" applyProtection="1">
      <alignment horizontal="center" vertical="center" wrapText="1"/>
      <protection locked="0"/>
    </xf>
    <xf numFmtId="4" fontId="46" fillId="9" borderId="1" xfId="48" applyNumberFormat="1" applyFont="1" applyFill="1" applyBorder="1" applyAlignment="1">
      <alignment horizontal="center" vertical="center" wrapText="1"/>
    </xf>
    <xf numFmtId="0" fontId="48" fillId="9" borderId="1" xfId="48" applyFont="1" applyFill="1" applyBorder="1" applyAlignment="1">
      <alignment horizontal="left" wrapText="1"/>
    </xf>
    <xf numFmtId="0" fontId="3" fillId="0" borderId="1" xfId="0" applyFont="1" applyBorder="1" applyAlignment="1">
      <alignment horizontal="left"/>
    </xf>
    <xf numFmtId="1" fontId="45" fillId="0" borderId="1" xfId="59" applyNumberFormat="1" applyFont="1" applyFill="1" applyBorder="1" applyAlignment="1">
      <alignment horizontal="left" vertical="top"/>
    </xf>
    <xf numFmtId="4" fontId="45" fillId="0" borderId="0" xfId="0" applyNumberFormat="1" applyFont="1"/>
    <xf numFmtId="0" fontId="45" fillId="0" borderId="0" xfId="0" applyFont="1" applyAlignment="1">
      <alignment horizontal="center" vertical="center"/>
    </xf>
    <xf numFmtId="0" fontId="45" fillId="0" borderId="0" xfId="0" applyFont="1" applyAlignment="1">
      <alignment horizontal="center"/>
    </xf>
    <xf numFmtId="1" fontId="46" fillId="0" borderId="0" xfId="48" applyNumberFormat="1" applyFont="1" applyFill="1" applyBorder="1" applyAlignment="1"/>
    <xf numFmtId="0" fontId="49" fillId="0" borderId="0" xfId="0" applyFont="1" applyAlignment="1">
      <alignment vertical="center"/>
    </xf>
    <xf numFmtId="1" fontId="46" fillId="0" borderId="0" xfId="48" applyNumberFormat="1" applyFont="1" applyFill="1" applyBorder="1" applyAlignment="1">
      <alignment horizontal="center"/>
    </xf>
    <xf numFmtId="0" fontId="46" fillId="0" borderId="0" xfId="0" applyFont="1" applyAlignment="1">
      <alignment vertical="center" wrapText="1"/>
    </xf>
    <xf numFmtId="0" fontId="46" fillId="0" borderId="0" xfId="48" applyFont="1" applyFill="1" applyBorder="1" applyAlignment="1">
      <alignment horizontal="left" vertical="center" wrapText="1"/>
    </xf>
    <xf numFmtId="166" fontId="46" fillId="0" borderId="0" xfId="48" applyNumberFormat="1" applyFont="1" applyFill="1" applyBorder="1" applyAlignment="1">
      <alignment horizontal="center" vertical="center" wrapText="1"/>
    </xf>
    <xf numFmtId="0" fontId="3" fillId="0" borderId="0" xfId="0" applyFont="1"/>
    <xf numFmtId="0" fontId="46" fillId="0" borderId="0" xfId="48" applyFont="1" applyFill="1" applyBorder="1" applyAlignment="1">
      <alignment vertical="center" wrapText="1"/>
    </xf>
    <xf numFmtId="166" fontId="46" fillId="0" borderId="0" xfId="48" applyNumberFormat="1" applyFont="1" applyAlignment="1">
      <alignment horizontal="center" vertical="center"/>
    </xf>
    <xf numFmtId="0" fontId="46" fillId="0" borderId="0" xfId="48" applyFont="1" applyFill="1" applyAlignment="1">
      <alignment horizontal="left" vertical="top"/>
    </xf>
    <xf numFmtId="0" fontId="49" fillId="0" borderId="0" xfId="0" applyFont="1" applyAlignment="1">
      <alignment vertical="center" wrapText="1"/>
    </xf>
    <xf numFmtId="0" fontId="48" fillId="0" borderId="0" xfId="0" applyFont="1" applyAlignment="1">
      <alignment horizontal="left" vertical="top" wrapText="1"/>
    </xf>
    <xf numFmtId="0" fontId="46" fillId="0" borderId="0" xfId="0" applyFont="1" applyAlignment="1">
      <alignment horizontal="center" vertical="top" wrapText="1"/>
    </xf>
    <xf numFmtId="0" fontId="45" fillId="0" borderId="0" xfId="0" applyFont="1" applyAlignment="1">
      <alignment horizontal="justify" vertical="center" wrapText="1"/>
    </xf>
    <xf numFmtId="0" fontId="45" fillId="0" borderId="0" xfId="0" applyFont="1" applyAlignment="1">
      <alignment vertical="center" wrapText="1"/>
    </xf>
    <xf numFmtId="0" fontId="45" fillId="0" borderId="0" xfId="48" applyFont="1" applyAlignment="1">
      <alignment horizontal="left" vertical="top"/>
    </xf>
    <xf numFmtId="0" fontId="45" fillId="0" borderId="0" xfId="48" applyFont="1" applyAlignment="1">
      <alignment horizontal="center" vertical="top"/>
    </xf>
    <xf numFmtId="0" fontId="45" fillId="0" borderId="0" xfId="48" applyFont="1" applyAlignment="1">
      <alignment vertical="top"/>
    </xf>
    <xf numFmtId="166" fontId="45" fillId="0" borderId="0" xfId="48" applyNumberFormat="1" applyFont="1" applyAlignment="1">
      <alignment horizontal="center" vertical="center"/>
    </xf>
    <xf numFmtId="1" fontId="3" fillId="0" borderId="1" xfId="48" applyNumberFormat="1" applyFont="1" applyFill="1" applyBorder="1" applyAlignment="1">
      <alignment horizontal="center" vertical="center"/>
    </xf>
    <xf numFmtId="0" fontId="48" fillId="4" borderId="1" xfId="48" applyFont="1" applyFill="1" applyBorder="1" applyAlignment="1">
      <alignment horizontal="left"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xf>
    <xf numFmtId="166" fontId="45" fillId="0" borderId="1" xfId="0" applyNumberFormat="1" applyFont="1" applyFill="1" applyBorder="1" applyAlignment="1">
      <alignment horizontal="center" vertical="center"/>
    </xf>
    <xf numFmtId="166" fontId="45" fillId="0" borderId="1" xfId="48" applyNumberFormat="1" applyFont="1" applyFill="1" applyBorder="1" applyAlignment="1">
      <alignment horizontal="center" vertical="center" wrapText="1"/>
    </xf>
    <xf numFmtId="0" fontId="45" fillId="0" borderId="1" xfId="48" applyFont="1" applyFill="1" applyBorder="1" applyAlignment="1">
      <alignment horizontal="left" vertical="top" wrapText="1"/>
    </xf>
    <xf numFmtId="49" fontId="45" fillId="0" borderId="1" xfId="48" applyNumberFormat="1" applyFont="1" applyFill="1" applyBorder="1" applyAlignment="1" applyProtection="1">
      <alignment horizontal="center" vertical="center" wrapText="1"/>
      <protection locked="0"/>
    </xf>
    <xf numFmtId="4" fontId="45" fillId="0" borderId="1" xfId="48" applyNumberFormat="1" applyFont="1" applyFill="1" applyBorder="1" applyAlignment="1">
      <alignment horizontal="center" vertical="center"/>
    </xf>
    <xf numFmtId="166" fontId="3" fillId="0" borderId="1" xfId="0" applyNumberFormat="1" applyFont="1" applyFill="1" applyBorder="1" applyAlignment="1">
      <alignment horizontal="left" vertical="center" wrapText="1"/>
    </xf>
    <xf numFmtId="166" fontId="3" fillId="0" borderId="1" xfId="0" applyNumberFormat="1" applyFont="1" applyFill="1" applyBorder="1" applyAlignment="1">
      <alignment horizontal="center" vertical="center"/>
    </xf>
    <xf numFmtId="0" fontId="45" fillId="0" borderId="1" xfId="0" applyFont="1" applyFill="1" applyBorder="1" applyAlignment="1">
      <alignment vertical="top" wrapText="1"/>
    </xf>
    <xf numFmtId="49" fontId="45" fillId="0" borderId="1" xfId="48" applyNumberFormat="1" applyFont="1" applyFill="1" applyBorder="1" applyAlignment="1" applyProtection="1">
      <alignment horizontal="left" vertical="top" wrapText="1"/>
      <protection locked="0"/>
    </xf>
    <xf numFmtId="166" fontId="45" fillId="0" borderId="1" xfId="48" applyNumberFormat="1" applyFont="1" applyFill="1" applyBorder="1" applyAlignment="1">
      <alignment horizontal="center" vertical="center"/>
    </xf>
    <xf numFmtId="166" fontId="3" fillId="0" borderId="1" xfId="0" applyNumberFormat="1" applyFont="1" applyFill="1" applyBorder="1" applyAlignment="1">
      <alignment horizontal="left" vertical="center"/>
    </xf>
    <xf numFmtId="0" fontId="45" fillId="4" borderId="1" xfId="8" applyFont="1" applyFill="1" applyBorder="1" applyAlignment="1">
      <alignment horizontal="left" wrapText="1"/>
    </xf>
    <xf numFmtId="0" fontId="45" fillId="4" borderId="1" xfId="8" applyFont="1" applyFill="1" applyBorder="1" applyAlignment="1">
      <alignment horizontal="center" vertical="center" wrapText="1"/>
    </xf>
    <xf numFmtId="166" fontId="45" fillId="4" borderId="1" xfId="48" applyNumberFormat="1" applyFont="1" applyFill="1" applyBorder="1" applyAlignment="1">
      <alignment horizontal="center" vertical="center" wrapText="1"/>
    </xf>
    <xf numFmtId="0" fontId="45" fillId="4" borderId="1" xfId="0" applyFont="1" applyFill="1" applyBorder="1" applyAlignment="1">
      <alignment horizontal="left" vertical="top"/>
    </xf>
    <xf numFmtId="0" fontId="45" fillId="4" borderId="1" xfId="48" applyFont="1" applyFill="1" applyBorder="1" applyAlignment="1">
      <alignment horizontal="left" vertical="center" wrapText="1"/>
    </xf>
    <xf numFmtId="0" fontId="45" fillId="4" borderId="1" xfId="28" applyFont="1" applyFill="1" applyBorder="1" applyAlignment="1" applyProtection="1">
      <alignment horizontal="center" vertical="center" wrapText="1"/>
    </xf>
    <xf numFmtId="166" fontId="45" fillId="4" borderId="1" xfId="0" applyNumberFormat="1" applyFont="1" applyFill="1" applyBorder="1" applyAlignment="1">
      <alignment horizontal="left" vertical="center"/>
    </xf>
    <xf numFmtId="166" fontId="45" fillId="4" borderId="1" xfId="0" applyNumberFormat="1" applyFont="1" applyFill="1" applyBorder="1" applyAlignment="1">
      <alignment horizontal="center" vertical="center"/>
    </xf>
    <xf numFmtId="166" fontId="3" fillId="4" borderId="1" xfId="48" applyNumberFormat="1" applyFont="1" applyFill="1" applyBorder="1" applyAlignment="1">
      <alignment horizontal="center" vertical="center" wrapText="1"/>
    </xf>
    <xf numFmtId="0" fontId="3" fillId="4" borderId="1" xfId="0" applyFont="1" applyFill="1" applyBorder="1" applyAlignment="1">
      <alignment vertical="center" wrapText="1"/>
    </xf>
    <xf numFmtId="0" fontId="3" fillId="4" borderId="1" xfId="0" applyFont="1" applyFill="1" applyBorder="1" applyAlignment="1">
      <alignment horizontal="center" vertical="center"/>
    </xf>
    <xf numFmtId="166" fontId="3" fillId="4" borderId="1" xfId="0" applyNumberFormat="1" applyFont="1" applyFill="1" applyBorder="1" applyAlignment="1">
      <alignment horizontal="left" vertical="center"/>
    </xf>
    <xf numFmtId="166" fontId="3" fillId="4" borderId="1" xfId="0" applyNumberFormat="1" applyFont="1" applyFill="1" applyBorder="1" applyAlignment="1">
      <alignment horizontal="center" vertical="center"/>
    </xf>
    <xf numFmtId="49" fontId="45" fillId="4" borderId="1" xfId="48" applyNumberFormat="1" applyFont="1" applyFill="1" applyBorder="1" applyAlignment="1" applyProtection="1">
      <alignment horizontal="left" vertical="top" wrapText="1"/>
      <protection locked="0"/>
    </xf>
    <xf numFmtId="0" fontId="3" fillId="4" borderId="1" xfId="0" applyFont="1" applyFill="1" applyBorder="1" applyAlignment="1">
      <alignment horizontal="left" vertical="center" wrapText="1"/>
    </xf>
    <xf numFmtId="166" fontId="3" fillId="4" borderId="1" xfId="0" applyNumberFormat="1" applyFont="1" applyFill="1" applyBorder="1" applyAlignment="1">
      <alignment horizontal="left" vertical="center" wrapText="1"/>
    </xf>
    <xf numFmtId="166" fontId="45" fillId="9" borderId="1" xfId="48" applyNumberFormat="1" applyFont="1" applyFill="1" applyBorder="1" applyAlignment="1">
      <alignment horizontal="center" vertical="center" wrapText="1"/>
    </xf>
    <xf numFmtId="166" fontId="45" fillId="9" borderId="1" xfId="8" applyNumberFormat="1" applyFont="1" applyFill="1" applyBorder="1" applyAlignment="1" applyProtection="1">
      <alignment horizontal="center" vertical="center" wrapText="1"/>
      <protection locked="0"/>
    </xf>
    <xf numFmtId="166" fontId="46" fillId="9" borderId="1" xfId="8" applyNumberFormat="1" applyFont="1" applyFill="1" applyBorder="1" applyAlignment="1" applyProtection="1">
      <alignment horizontal="center" vertical="center" wrapText="1"/>
      <protection locked="0"/>
    </xf>
    <xf numFmtId="0" fontId="48" fillId="4" borderId="1" xfId="48" applyFont="1" applyFill="1" applyBorder="1" applyAlignment="1">
      <alignment horizontal="center" wrapText="1"/>
    </xf>
    <xf numFmtId="0" fontId="45" fillId="4" borderId="1" xfId="48" applyFont="1" applyFill="1" applyBorder="1" applyAlignment="1">
      <alignment horizontal="center" vertical="center" wrapText="1"/>
    </xf>
    <xf numFmtId="2" fontId="45" fillId="4" borderId="1" xfId="0" applyNumberFormat="1" applyFont="1" applyFill="1" applyBorder="1" applyAlignment="1">
      <alignment horizontal="center"/>
    </xf>
    <xf numFmtId="166" fontId="3" fillId="4" borderId="1" xfId="48" applyNumberFormat="1" applyFont="1" applyFill="1" applyBorder="1" applyAlignment="1">
      <alignment horizontal="center" vertical="center"/>
    </xf>
    <xf numFmtId="0" fontId="45" fillId="4" borderId="1" xfId="0" applyFont="1" applyFill="1" applyBorder="1" applyAlignment="1">
      <alignment horizontal="left" vertical="center" wrapText="1"/>
    </xf>
    <xf numFmtId="49" fontId="3" fillId="4" borderId="1" xfId="48" applyNumberFormat="1" applyFont="1" applyFill="1" applyBorder="1" applyAlignment="1" applyProtection="1">
      <alignment horizontal="left" vertical="center" wrapText="1"/>
      <protection locked="0"/>
    </xf>
    <xf numFmtId="0" fontId="45" fillId="4" borderId="1" xfId="0" applyFont="1" applyFill="1" applyBorder="1" applyAlignment="1">
      <alignment vertical="center" wrapText="1"/>
    </xf>
    <xf numFmtId="166" fontId="50" fillId="4" borderId="1" xfId="48" applyNumberFormat="1" applyFont="1" applyFill="1" applyBorder="1" applyAlignment="1">
      <alignment horizontal="center" vertical="center" wrapText="1"/>
    </xf>
    <xf numFmtId="49" fontId="50" fillId="4" borderId="1" xfId="48" applyNumberFormat="1" applyFont="1" applyFill="1" applyBorder="1" applyAlignment="1" applyProtection="1">
      <alignment horizontal="left" vertical="center" wrapText="1"/>
      <protection locked="0"/>
    </xf>
    <xf numFmtId="49" fontId="50" fillId="4" borderId="1" xfId="48" applyNumberFormat="1" applyFont="1" applyFill="1" applyBorder="1" applyAlignment="1" applyProtection="1">
      <alignment horizontal="center" vertical="center" wrapText="1"/>
      <protection locked="0"/>
    </xf>
    <xf numFmtId="166" fontId="50" fillId="4" borderId="1" xfId="48" applyNumberFormat="1" applyFont="1" applyFill="1" applyBorder="1" applyAlignment="1">
      <alignment horizontal="center" vertical="center"/>
    </xf>
    <xf numFmtId="166" fontId="3" fillId="0" borderId="1" xfId="48" applyNumberFormat="1" applyFont="1" applyFill="1" applyBorder="1" applyAlignment="1">
      <alignment horizontal="center" vertical="center"/>
    </xf>
    <xf numFmtId="166" fontId="45" fillId="4" borderId="1" xfId="8" applyNumberFormat="1" applyFont="1" applyFill="1" applyBorder="1" applyAlignment="1">
      <alignment horizontal="center" vertical="center"/>
    </xf>
    <xf numFmtId="2" fontId="51" fillId="0" borderId="1" xfId="0" applyNumberFormat="1" applyFont="1" applyBorder="1" applyAlignment="1">
      <alignment horizontal="center" vertical="center" wrapText="1"/>
    </xf>
    <xf numFmtId="167" fontId="3" fillId="4" borderId="1" xfId="48" applyNumberFormat="1" applyFont="1" applyFill="1" applyBorder="1" applyAlignment="1">
      <alignment horizontal="center" vertical="center" wrapText="1"/>
    </xf>
    <xf numFmtId="0" fontId="46" fillId="9" borderId="1" xfId="48" applyFont="1" applyFill="1" applyBorder="1" applyAlignment="1">
      <alignment horizontal="left" wrapText="1"/>
    </xf>
    <xf numFmtId="0" fontId="46" fillId="9" borderId="1" xfId="48" applyFont="1" applyFill="1" applyBorder="1" applyAlignment="1">
      <alignment horizontal="center" wrapText="1"/>
    </xf>
    <xf numFmtId="166" fontId="46" fillId="9" borderId="1" xfId="48" applyNumberFormat="1" applyFont="1" applyFill="1" applyBorder="1" applyAlignment="1">
      <alignment horizontal="center" vertical="center" wrapText="1"/>
    </xf>
    <xf numFmtId="0" fontId="45" fillId="0" borderId="0" xfId="0" applyFont="1" applyFill="1" applyAlignment="1">
      <alignment horizontal="left" vertical="center"/>
    </xf>
    <xf numFmtId="0" fontId="46" fillId="4" borderId="1" xfId="48" applyFont="1" applyFill="1" applyBorder="1" applyAlignment="1">
      <alignment horizontal="center" wrapText="1"/>
    </xf>
    <xf numFmtId="0" fontId="3" fillId="4" borderId="1" xfId="19" applyFont="1" applyFill="1" applyBorder="1" applyAlignment="1" applyProtection="1">
      <alignment horizontal="left" vertical="center" wrapText="1"/>
    </xf>
    <xf numFmtId="0" fontId="3" fillId="4" borderId="1" xfId="28" applyFont="1" applyFill="1" applyBorder="1" applyAlignment="1" applyProtection="1">
      <alignment horizontal="center" vertical="center" wrapText="1"/>
    </xf>
    <xf numFmtId="0" fontId="50" fillId="4" borderId="1" xfId="57" applyFont="1" applyFill="1" applyBorder="1" applyAlignment="1" applyProtection="1">
      <alignment horizontal="left" vertical="center" wrapText="1"/>
    </xf>
    <xf numFmtId="0" fontId="50" fillId="4" borderId="1" xfId="58" applyFont="1" applyFill="1" applyBorder="1" applyAlignment="1" applyProtection="1">
      <alignment horizontal="center" vertical="center" wrapText="1"/>
    </xf>
    <xf numFmtId="166" fontId="3" fillId="4" borderId="1" xfId="3" applyNumberFormat="1" applyFont="1" applyFill="1" applyBorder="1" applyAlignment="1">
      <alignment horizontal="center" vertical="center" wrapText="1"/>
    </xf>
    <xf numFmtId="0" fontId="3" fillId="4" borderId="1" xfId="0" applyFont="1" applyFill="1" applyBorder="1" applyAlignment="1">
      <alignment horizontal="left" wrapText="1"/>
    </xf>
    <xf numFmtId="9" fontId="45" fillId="4" borderId="1" xfId="48" applyNumberFormat="1" applyFont="1" applyFill="1" applyBorder="1" applyAlignment="1">
      <alignment horizontal="center" vertical="center" wrapText="1"/>
    </xf>
    <xf numFmtId="166" fontId="45" fillId="9" borderId="1" xfId="48" applyNumberFormat="1" applyFont="1" applyFill="1" applyBorder="1" applyAlignment="1">
      <alignment horizontal="center" vertical="center"/>
    </xf>
    <xf numFmtId="0" fontId="52" fillId="2" borderId="0" xfId="48" applyFont="1" applyFill="1" applyBorder="1" applyAlignment="1">
      <alignment horizontal="left"/>
    </xf>
    <xf numFmtId="0" fontId="52" fillId="0" borderId="0" xfId="48" applyFont="1" applyFill="1" applyBorder="1" applyAlignment="1">
      <alignment horizontal="left" vertical="top" wrapText="1"/>
    </xf>
    <xf numFmtId="0" fontId="46" fillId="0" borderId="0" xfId="48" applyFont="1" applyFill="1" applyAlignment="1">
      <alignment horizontal="center" vertical="center" wrapText="1"/>
    </xf>
    <xf numFmtId="0" fontId="45" fillId="0" borderId="1" xfId="0" applyFont="1" applyFill="1" applyBorder="1"/>
    <xf numFmtId="0" fontId="3" fillId="4" borderId="1" xfId="48" applyFont="1" applyFill="1" applyBorder="1" applyAlignment="1">
      <alignment horizontal="center" wrapText="1"/>
    </xf>
    <xf numFmtId="4" fontId="3" fillId="4" borderId="1" xfId="48" applyNumberFormat="1" applyFont="1" applyFill="1" applyBorder="1" applyAlignment="1">
      <alignment horizontal="center"/>
    </xf>
    <xf numFmtId="166" fontId="45" fillId="4" borderId="1" xfId="48" applyNumberFormat="1" applyFont="1" applyFill="1" applyBorder="1" applyAlignment="1">
      <alignment horizontal="center"/>
    </xf>
    <xf numFmtId="0" fontId="45" fillId="4" borderId="1" xfId="0" applyFont="1" applyFill="1" applyBorder="1" applyAlignment="1">
      <alignment horizontal="center"/>
    </xf>
    <xf numFmtId="166" fontId="45" fillId="4" borderId="1" xfId="0" applyNumberFormat="1" applyFont="1" applyFill="1" applyBorder="1" applyAlignment="1">
      <alignment horizontal="center"/>
    </xf>
    <xf numFmtId="166" fontId="3" fillId="4" borderId="1" xfId="0" applyNumberFormat="1" applyFont="1" applyFill="1" applyBorder="1" applyAlignment="1">
      <alignment horizontal="center"/>
    </xf>
    <xf numFmtId="49" fontId="45" fillId="4" borderId="1" xfId="48" applyNumberFormat="1" applyFont="1" applyFill="1" applyBorder="1" applyAlignment="1" applyProtection="1">
      <alignment horizontal="center" wrapText="1"/>
      <protection locked="0"/>
    </xf>
    <xf numFmtId="0" fontId="2" fillId="0" borderId="1" xfId="0" applyFont="1" applyFill="1" applyBorder="1" applyAlignment="1">
      <alignment horizontal="left" vertical="top" wrapText="1"/>
    </xf>
    <xf numFmtId="0" fontId="17" fillId="0" borderId="1" xfId="9" applyFont="1" applyBorder="1" applyAlignment="1">
      <alignment horizontal="left" vertical="top" wrapText="1"/>
    </xf>
    <xf numFmtId="0" fontId="17" fillId="0" borderId="1" xfId="9" applyFont="1" applyBorder="1" applyAlignment="1">
      <alignment horizontal="left" vertical="top"/>
    </xf>
    <xf numFmtId="0" fontId="17" fillId="0" borderId="1" xfId="9" applyFont="1" applyBorder="1" applyAlignment="1">
      <alignment horizontal="left" vertical="center" wrapText="1"/>
    </xf>
    <xf numFmtId="0" fontId="17" fillId="0" borderId="1" xfId="9" applyFont="1" applyBorder="1" applyAlignment="1">
      <alignment horizontal="center" vertical="center" wrapText="1"/>
    </xf>
    <xf numFmtId="0" fontId="17" fillId="0" borderId="1" xfId="9" applyFont="1" applyBorder="1" applyAlignment="1">
      <alignment horizontal="center" vertical="center"/>
    </xf>
    <xf numFmtId="0" fontId="17" fillId="0" borderId="1" xfId="9" applyFont="1" applyBorder="1" applyAlignment="1">
      <alignment horizontal="left" wrapText="1"/>
    </xf>
    <xf numFmtId="0" fontId="7" fillId="0" borderId="1" xfId="9" applyFont="1" applyBorder="1" applyAlignment="1">
      <alignment horizontal="center"/>
    </xf>
    <xf numFmtId="0" fontId="7" fillId="0" borderId="1" xfId="9" applyFont="1" applyBorder="1" applyAlignment="1">
      <alignment horizontal="left" vertical="top" wrapText="1"/>
    </xf>
    <xf numFmtId="0" fontId="17" fillId="0" borderId="1" xfId="9" applyFont="1" applyBorder="1" applyAlignment="1">
      <alignment horizontal="center"/>
    </xf>
    <xf numFmtId="0" fontId="8" fillId="0" borderId="1" xfId="9" applyFont="1" applyBorder="1" applyAlignment="1">
      <alignment horizontal="center"/>
    </xf>
    <xf numFmtId="0" fontId="17" fillId="0" borderId="1" xfId="9" applyFont="1" applyBorder="1" applyAlignment="1">
      <alignment horizontal="left"/>
    </xf>
    <xf numFmtId="0" fontId="13" fillId="0" borderId="2" xfId="9" applyFont="1" applyBorder="1" applyAlignment="1">
      <alignment horizontal="left" wrapText="1"/>
    </xf>
    <xf numFmtId="0" fontId="13" fillId="0" borderId="12" xfId="9" applyFont="1" applyBorder="1" applyAlignment="1">
      <alignment horizontal="left"/>
    </xf>
    <xf numFmtId="0" fontId="13" fillId="0" borderId="14" xfId="9" applyFont="1" applyBorder="1" applyAlignment="1">
      <alignment horizontal="left"/>
    </xf>
    <xf numFmtId="0" fontId="13" fillId="0" borderId="2" xfId="9" applyFont="1" applyFill="1" applyBorder="1" applyAlignment="1">
      <alignment horizontal="left" wrapText="1"/>
    </xf>
    <xf numFmtId="0" fontId="13" fillId="0" borderId="12" xfId="9" applyFont="1" applyFill="1" applyBorder="1" applyAlignment="1">
      <alignment horizontal="left"/>
    </xf>
    <xf numFmtId="0" fontId="13" fillId="0" borderId="14" xfId="9" applyFont="1" applyFill="1" applyBorder="1" applyAlignment="1">
      <alignment horizontal="left"/>
    </xf>
    <xf numFmtId="0" fontId="13" fillId="0" borderId="13" xfId="9" applyFont="1" applyBorder="1" applyAlignment="1">
      <alignment horizontal="left" wrapText="1"/>
    </xf>
    <xf numFmtId="0" fontId="13" fillId="0" borderId="13" xfId="9" applyFont="1" applyBorder="1" applyAlignment="1">
      <alignment horizontal="left"/>
    </xf>
    <xf numFmtId="0" fontId="12" fillId="0" borderId="0" xfId="9" applyFont="1" applyAlignment="1">
      <alignment horizontal="right" vertical="top" wrapText="1"/>
    </xf>
    <xf numFmtId="0" fontId="12" fillId="0" borderId="0" xfId="9" applyFont="1" applyAlignment="1">
      <alignment horizontal="right" vertical="top"/>
    </xf>
    <xf numFmtId="0" fontId="8" fillId="0" borderId="0" xfId="9" applyFont="1" applyAlignment="1">
      <alignment horizontal="right" wrapText="1"/>
    </xf>
    <xf numFmtId="0" fontId="8" fillId="0" borderId="0" xfId="9" applyFont="1" applyAlignment="1">
      <alignment horizontal="right"/>
    </xf>
    <xf numFmtId="0" fontId="14" fillId="0" borderId="0" xfId="48" applyFont="1" applyFill="1" applyAlignment="1">
      <alignment horizontal="center" vertical="top" wrapText="1"/>
    </xf>
    <xf numFmtId="0" fontId="15" fillId="0" borderId="0" xfId="9" applyFont="1" applyAlignment="1">
      <alignment horizontal="center" vertical="top" wrapText="1"/>
    </xf>
    <xf numFmtId="0" fontId="15" fillId="0" borderId="0" xfId="9" applyFont="1" applyAlignment="1">
      <alignment wrapText="1"/>
    </xf>
    <xf numFmtId="0" fontId="16" fillId="0" borderId="2" xfId="48" applyFont="1" applyBorder="1" applyAlignment="1">
      <alignment horizontal="left" vertical="top" wrapText="1"/>
    </xf>
    <xf numFmtId="0" fontId="16" fillId="0" borderId="12" xfId="9" applyFont="1" applyBorder="1" applyAlignment="1">
      <alignment horizontal="left" wrapText="1"/>
    </xf>
    <xf numFmtId="0" fontId="16" fillId="0" borderId="14" xfId="9" applyFont="1" applyBorder="1" applyAlignment="1">
      <alignment horizontal="left" wrapText="1"/>
    </xf>
    <xf numFmtId="0" fontId="5" fillId="0" borderId="5" xfId="4" applyFont="1" applyFill="1" applyBorder="1" applyAlignment="1">
      <alignment horizontal="left" vertical="center" wrapText="1"/>
    </xf>
    <xf numFmtId="0" fontId="5" fillId="0" borderId="0" xfId="4" applyFont="1" applyFill="1" applyBorder="1" applyAlignment="1">
      <alignment horizontal="left" vertical="center" wrapText="1"/>
    </xf>
    <xf numFmtId="0" fontId="5" fillId="0" borderId="10" xfId="4" applyFont="1" applyFill="1" applyBorder="1" applyAlignment="1">
      <alignment horizontal="left" vertical="center" wrapText="1"/>
    </xf>
    <xf numFmtId="0" fontId="7" fillId="5" borderId="3" xfId="48" applyFont="1" applyFill="1" applyBorder="1" applyAlignment="1">
      <alignment horizontal="left" vertical="center"/>
    </xf>
    <xf numFmtId="0" fontId="7" fillId="5" borderId="4" xfId="48" applyFont="1" applyFill="1" applyBorder="1" applyAlignment="1">
      <alignment horizontal="left" vertical="center"/>
    </xf>
    <xf numFmtId="0" fontId="7" fillId="5" borderId="8" xfId="48" applyFont="1" applyFill="1" applyBorder="1" applyAlignment="1">
      <alignment horizontal="left" vertical="center"/>
    </xf>
    <xf numFmtId="0" fontId="6" fillId="0" borderId="5" xfId="4" applyFont="1" applyFill="1" applyBorder="1" applyAlignment="1">
      <alignment horizontal="left" vertical="center" wrapText="1"/>
    </xf>
    <xf numFmtId="0" fontId="6" fillId="0" borderId="0" xfId="4" applyFont="1" applyFill="1" applyBorder="1" applyAlignment="1">
      <alignment horizontal="left" vertical="center" wrapText="1"/>
    </xf>
    <xf numFmtId="0" fontId="6" fillId="0" borderId="10" xfId="4" applyFont="1" applyFill="1" applyBorder="1" applyAlignment="1">
      <alignment horizontal="left" vertical="center" wrapText="1"/>
    </xf>
    <xf numFmtId="0" fontId="6" fillId="0" borderId="5" xfId="4" applyFont="1" applyFill="1" applyBorder="1" applyAlignment="1">
      <alignment wrapText="1"/>
    </xf>
    <xf numFmtId="0" fontId="6" fillId="0" borderId="0" xfId="4" applyFont="1" applyFill="1" applyBorder="1"/>
    <xf numFmtId="0" fontId="6" fillId="0" borderId="10" xfId="4" applyFont="1" applyFill="1" applyBorder="1"/>
    <xf numFmtId="0" fontId="6" fillId="6" borderId="7" xfId="4" applyFont="1" applyFill="1" applyBorder="1" applyAlignment="1">
      <alignment wrapText="1"/>
    </xf>
    <xf numFmtId="0" fontId="6" fillId="6" borderId="1" xfId="4" applyFont="1" applyFill="1" applyBorder="1" applyAlignment="1">
      <alignment wrapText="1"/>
    </xf>
    <xf numFmtId="0" fontId="6" fillId="6" borderId="11" xfId="4" applyFont="1" applyFill="1" applyBorder="1" applyAlignment="1">
      <alignment wrapText="1"/>
    </xf>
    <xf numFmtId="0" fontId="6" fillId="7" borderId="5" xfId="4" applyFont="1" applyFill="1" applyBorder="1" applyAlignment="1">
      <alignment wrapText="1"/>
    </xf>
    <xf numFmtId="0" fontId="6" fillId="7" borderId="0" xfId="4" applyFont="1" applyFill="1" applyBorder="1"/>
    <xf numFmtId="0" fontId="6" fillId="7" borderId="10" xfId="4" applyFont="1" applyFill="1" applyBorder="1"/>
    <xf numFmtId="0" fontId="9" fillId="5" borderId="3" xfId="48" applyFont="1" applyFill="1" applyBorder="1" applyAlignment="1">
      <alignment horizontal="center" vertical="center" wrapText="1"/>
    </xf>
    <xf numFmtId="0" fontId="9" fillId="5" borderId="4" xfId="48" applyFont="1" applyFill="1" applyBorder="1" applyAlignment="1">
      <alignment horizontal="center" vertical="center"/>
    </xf>
    <xf numFmtId="0" fontId="9" fillId="5" borderId="8" xfId="48" applyFont="1" applyFill="1" applyBorder="1" applyAlignment="1">
      <alignment horizontal="center" vertical="center"/>
    </xf>
    <xf numFmtId="0" fontId="6" fillId="0" borderId="6" xfId="4" applyFont="1" applyFill="1" applyBorder="1" applyAlignment="1">
      <alignment horizontal="left" vertical="center" wrapText="1"/>
    </xf>
    <xf numFmtId="0" fontId="6" fillId="0" borderId="9" xfId="4" applyFont="1" applyFill="1" applyBorder="1" applyAlignment="1">
      <alignment horizontal="left" vertical="center" wrapText="1"/>
    </xf>
    <xf numFmtId="0" fontId="46" fillId="4" borderId="0" xfId="0" applyFont="1" applyFill="1" applyAlignment="1">
      <alignment horizontal="left" vertical="top" wrapText="1"/>
    </xf>
    <xf numFmtId="0" fontId="46" fillId="0" borderId="0" xfId="59" applyFont="1" applyAlignment="1">
      <alignment horizontal="left"/>
    </xf>
    <xf numFmtId="0" fontId="46" fillId="4" borderId="0" xfId="0" applyFont="1" applyFill="1" applyBorder="1" applyAlignment="1">
      <alignment horizontal="center" vertical="center" wrapText="1"/>
    </xf>
    <xf numFmtId="0" fontId="1" fillId="4" borderId="1" xfId="19" applyFont="1" applyFill="1" applyBorder="1" applyAlignment="1" applyProtection="1">
      <alignment horizontal="left" vertical="center" wrapText="1"/>
    </xf>
    <xf numFmtId="0" fontId="1" fillId="4" borderId="1" xfId="28" applyFont="1" applyFill="1" applyBorder="1" applyAlignment="1" applyProtection="1">
      <alignment horizontal="center" vertical="center" wrapText="1"/>
    </xf>
    <xf numFmtId="0" fontId="1" fillId="4" borderId="1" xfId="48" applyFont="1" applyFill="1" applyBorder="1" applyAlignment="1">
      <alignment horizontal="left" wrapText="1"/>
    </xf>
    <xf numFmtId="49" fontId="1" fillId="4" borderId="1" xfId="48" applyNumberFormat="1" applyFont="1" applyFill="1" applyBorder="1" applyAlignment="1" applyProtection="1">
      <alignment horizontal="left" wrapText="1"/>
      <protection locked="0"/>
    </xf>
    <xf numFmtId="49" fontId="1" fillId="4" borderId="1" xfId="48" applyNumberFormat="1" applyFont="1" applyFill="1" applyBorder="1" applyAlignment="1" applyProtection="1">
      <alignment horizontal="center" vertical="center" wrapText="1"/>
      <protection locked="0"/>
    </xf>
  </cellXfs>
  <cellStyles count="60">
    <cellStyle name="60% — акцент2 2" xfId="22"/>
    <cellStyle name="Excel Built-in Normal" xfId="25"/>
    <cellStyle name="Heading 2 2" xfId="26"/>
    <cellStyle name="Normal 2" xfId="28"/>
    <cellStyle name="Normal 2 2" xfId="19"/>
    <cellStyle name="Normal 2 2 2" xfId="57"/>
    <cellStyle name="Normal 2 3" xfId="20"/>
    <cellStyle name="Normal 2 4" xfId="58"/>
    <cellStyle name="Normal_Золотая смета" xfId="18"/>
    <cellStyle name="S0" xfId="27"/>
    <cellStyle name="S1" xfId="21"/>
    <cellStyle name="S10" xfId="23"/>
    <cellStyle name="S11" xfId="7"/>
    <cellStyle name="S12" xfId="2"/>
    <cellStyle name="S13" xfId="5"/>
    <cellStyle name="S14" xfId="11"/>
    <cellStyle name="S15" xfId="14"/>
    <cellStyle name="S16" xfId="17"/>
    <cellStyle name="S17" xfId="30"/>
    <cellStyle name="S18" xfId="33"/>
    <cellStyle name="S19" xfId="35"/>
    <cellStyle name="S2" xfId="37"/>
    <cellStyle name="S20" xfId="13"/>
    <cellStyle name="S21" xfId="16"/>
    <cellStyle name="S22" xfId="31"/>
    <cellStyle name="S23" xfId="34"/>
    <cellStyle name="S24" xfId="36"/>
    <cellStyle name="S25" xfId="38"/>
    <cellStyle name="S3" xfId="39"/>
    <cellStyle name="S4" xfId="40"/>
    <cellStyle name="S5" xfId="41"/>
    <cellStyle name="S6" xfId="42"/>
    <cellStyle name="S7" xfId="43"/>
    <cellStyle name="S8" xfId="44"/>
    <cellStyle name="S9" xfId="45"/>
    <cellStyle name="Гиперссылка 2" xfId="46"/>
    <cellStyle name="для себестоимости" xfId="47"/>
    <cellStyle name="Обычный" xfId="0" builtinId="0"/>
    <cellStyle name="Обычный 2" xfId="24"/>
    <cellStyle name="Обычный 2 2" xfId="48"/>
    <cellStyle name="Обычный 2 2 2" xfId="59"/>
    <cellStyle name="Обычный 3" xfId="6"/>
    <cellStyle name="Обычный 3 2" xfId="49"/>
    <cellStyle name="Обычный 4" xfId="1"/>
    <cellStyle name="Обычный 4 2" xfId="10"/>
    <cellStyle name="Обычный 4 2 2" xfId="50"/>
    <cellStyle name="Обычный 5" xfId="4"/>
    <cellStyle name="Обычный 6" xfId="9"/>
    <cellStyle name="Обычный 6 2" xfId="51"/>
    <cellStyle name="Обычный 6 2 2" xfId="52"/>
    <cellStyle name="Обычный 6 3" xfId="53"/>
    <cellStyle name="Обычный 7" xfId="12"/>
    <cellStyle name="Обычный 7 2" xfId="29"/>
    <cellStyle name="Обычный 8" xfId="15"/>
    <cellStyle name="Обычный 8 2" xfId="54"/>
    <cellStyle name="Обычный 9" xfId="32"/>
    <cellStyle name="Пояснение" xfId="8" builtinId="53"/>
    <cellStyle name="Стиль 1" xfId="55"/>
    <cellStyle name="Финансовый" xfId="3" builtinId="3"/>
    <cellStyle name="Финансовый 2" xfId="56"/>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topLeftCell="A31" workbookViewId="0">
      <selection activeCell="G76" sqref="G76"/>
    </sheetView>
  </sheetViews>
  <sheetFormatPr defaultColWidth="9.109375" defaultRowHeight="13.8"/>
  <cols>
    <col min="1" max="16384" width="9.109375" style="10"/>
  </cols>
  <sheetData>
    <row r="1" spans="1:18" ht="55.5" customHeight="1">
      <c r="A1" s="198" t="s">
        <v>0</v>
      </c>
      <c r="B1" s="199"/>
      <c r="C1" s="199"/>
      <c r="D1" s="199"/>
      <c r="E1" s="199"/>
      <c r="F1" s="199"/>
      <c r="G1" s="199"/>
      <c r="H1" s="199"/>
      <c r="I1" s="199"/>
      <c r="J1" s="199"/>
      <c r="K1" s="199"/>
      <c r="L1" s="199"/>
      <c r="M1" s="199"/>
      <c r="N1" s="199"/>
      <c r="O1" s="199"/>
      <c r="P1" s="199"/>
      <c r="Q1" s="199"/>
    </row>
    <row r="2" spans="1:18" ht="30" customHeight="1">
      <c r="A2" s="200" t="s">
        <v>1</v>
      </c>
      <c r="B2" s="201"/>
      <c r="C2" s="201"/>
      <c r="D2" s="201"/>
      <c r="E2" s="201"/>
      <c r="F2" s="201"/>
      <c r="G2" s="201"/>
      <c r="H2" s="201"/>
      <c r="I2" s="201"/>
      <c r="J2" s="201"/>
      <c r="K2" s="201"/>
      <c r="L2" s="201"/>
      <c r="M2" s="201"/>
      <c r="N2" s="201"/>
      <c r="O2" s="201"/>
      <c r="P2" s="201"/>
      <c r="Q2" s="201"/>
    </row>
    <row r="3" spans="1:18" ht="20.25" customHeight="1">
      <c r="B3" s="11"/>
      <c r="C3" s="11"/>
      <c r="D3" s="11"/>
      <c r="E3" s="202" t="s">
        <v>2</v>
      </c>
      <c r="F3" s="203"/>
      <c r="G3" s="204"/>
      <c r="H3" s="204"/>
      <c r="I3" s="204"/>
      <c r="J3" s="204"/>
      <c r="K3" s="204"/>
      <c r="L3" s="204"/>
      <c r="M3" s="204"/>
      <c r="N3" s="204"/>
      <c r="O3" s="11"/>
      <c r="P3" s="11"/>
      <c r="Q3" s="11"/>
    </row>
    <row r="4" spans="1:18">
      <c r="B4" s="11"/>
      <c r="C4" s="11"/>
      <c r="D4" s="11"/>
      <c r="E4" s="12"/>
      <c r="F4" s="13"/>
      <c r="G4" s="14"/>
      <c r="H4" s="14"/>
      <c r="I4" s="14"/>
      <c r="J4" s="14"/>
      <c r="K4" s="14"/>
      <c r="L4" s="14"/>
      <c r="M4" s="14"/>
      <c r="N4" s="14"/>
      <c r="O4" s="11"/>
      <c r="P4" s="11"/>
      <c r="Q4" s="11"/>
    </row>
    <row r="5" spans="1:18" ht="59.25" customHeight="1">
      <c r="A5" s="15"/>
      <c r="B5" s="205" t="s">
        <v>3</v>
      </c>
      <c r="C5" s="206"/>
      <c r="D5" s="206"/>
      <c r="E5" s="206"/>
      <c r="F5" s="206"/>
      <c r="G5" s="206"/>
      <c r="H5" s="206"/>
      <c r="I5" s="206"/>
      <c r="J5" s="206"/>
      <c r="K5" s="206"/>
      <c r="L5" s="206"/>
      <c r="M5" s="206"/>
      <c r="N5" s="206"/>
      <c r="O5" s="206"/>
      <c r="P5" s="206"/>
      <c r="Q5" s="207"/>
    </row>
    <row r="6" spans="1:18" ht="64.5" customHeight="1">
      <c r="A6" s="16">
        <v>1</v>
      </c>
      <c r="B6" s="190" t="s">
        <v>4</v>
      </c>
      <c r="C6" s="191"/>
      <c r="D6" s="191"/>
      <c r="E6" s="191"/>
      <c r="F6" s="191"/>
      <c r="G6" s="191"/>
      <c r="H6" s="191"/>
      <c r="I6" s="191"/>
      <c r="J6" s="191"/>
      <c r="K6" s="191"/>
      <c r="L6" s="191"/>
      <c r="M6" s="191"/>
      <c r="N6" s="191"/>
      <c r="O6" s="191"/>
      <c r="P6" s="191"/>
      <c r="Q6" s="192"/>
    </row>
    <row r="7" spans="1:18" ht="18" customHeight="1">
      <c r="A7" s="16">
        <v>2</v>
      </c>
      <c r="B7" s="190" t="s">
        <v>5</v>
      </c>
      <c r="C7" s="191"/>
      <c r="D7" s="191"/>
      <c r="E7" s="191"/>
      <c r="F7" s="191"/>
      <c r="G7" s="191"/>
      <c r="H7" s="191"/>
      <c r="I7" s="191"/>
      <c r="J7" s="191"/>
      <c r="K7" s="191"/>
      <c r="L7" s="191"/>
      <c r="M7" s="191"/>
      <c r="N7" s="191"/>
      <c r="O7" s="191"/>
      <c r="P7" s="191"/>
      <c r="Q7" s="192"/>
    </row>
    <row r="8" spans="1:18" ht="45" customHeight="1">
      <c r="A8" s="16">
        <v>3</v>
      </c>
      <c r="B8" s="193" t="s">
        <v>6</v>
      </c>
      <c r="C8" s="194"/>
      <c r="D8" s="194"/>
      <c r="E8" s="194"/>
      <c r="F8" s="194"/>
      <c r="G8" s="194"/>
      <c r="H8" s="194"/>
      <c r="I8" s="194"/>
      <c r="J8" s="194"/>
      <c r="K8" s="194"/>
      <c r="L8" s="194"/>
      <c r="M8" s="194"/>
      <c r="N8" s="194"/>
      <c r="O8" s="194"/>
      <c r="P8" s="194"/>
      <c r="Q8" s="195"/>
    </row>
    <row r="9" spans="1:18" ht="24" customHeight="1">
      <c r="A9" s="16">
        <v>4</v>
      </c>
      <c r="B9" s="190" t="s">
        <v>7</v>
      </c>
      <c r="C9" s="191"/>
      <c r="D9" s="191"/>
      <c r="E9" s="191"/>
      <c r="F9" s="191"/>
      <c r="G9" s="191"/>
      <c r="H9" s="191"/>
      <c r="I9" s="191"/>
      <c r="J9" s="191"/>
      <c r="K9" s="191"/>
      <c r="L9" s="191"/>
      <c r="M9" s="191"/>
      <c r="N9" s="191"/>
      <c r="O9" s="191"/>
      <c r="P9" s="191"/>
      <c r="Q9" s="192"/>
    </row>
    <row r="10" spans="1:18" ht="19.5" customHeight="1">
      <c r="A10" s="16">
        <v>5</v>
      </c>
      <c r="B10" s="190" t="s">
        <v>8</v>
      </c>
      <c r="C10" s="191"/>
      <c r="D10" s="191"/>
      <c r="E10" s="191"/>
      <c r="F10" s="191"/>
      <c r="G10" s="191"/>
      <c r="H10" s="191"/>
      <c r="I10" s="191"/>
      <c r="J10" s="191"/>
      <c r="K10" s="191"/>
      <c r="L10" s="191"/>
      <c r="M10" s="191"/>
      <c r="N10" s="191"/>
      <c r="O10" s="191"/>
      <c r="P10" s="191"/>
      <c r="Q10" s="192"/>
    </row>
    <row r="11" spans="1:18" ht="21" customHeight="1">
      <c r="A11" s="17"/>
      <c r="B11" s="196" t="s">
        <v>9</v>
      </c>
      <c r="C11" s="197"/>
      <c r="D11" s="197"/>
      <c r="E11" s="197"/>
      <c r="F11" s="197"/>
      <c r="G11" s="197"/>
      <c r="H11" s="197"/>
      <c r="I11" s="197"/>
      <c r="J11" s="197"/>
      <c r="K11" s="197"/>
      <c r="L11" s="197"/>
      <c r="M11" s="197"/>
      <c r="N11" s="197"/>
      <c r="O11" s="197"/>
      <c r="P11" s="197"/>
      <c r="Q11" s="197"/>
      <c r="R11" s="21"/>
    </row>
    <row r="12" spans="1:18" ht="21" customHeight="1">
      <c r="A12" s="18"/>
      <c r="B12" s="19"/>
      <c r="C12" s="20"/>
      <c r="D12" s="20"/>
      <c r="E12" s="20"/>
      <c r="F12" s="20"/>
      <c r="G12" s="20"/>
      <c r="H12" s="20"/>
      <c r="I12" s="20"/>
      <c r="J12" s="20"/>
      <c r="K12" s="20"/>
      <c r="L12" s="20"/>
      <c r="M12" s="20"/>
      <c r="N12" s="20"/>
      <c r="O12" s="20"/>
      <c r="P12" s="20"/>
      <c r="Q12" s="20"/>
    </row>
    <row r="13" spans="1:18">
      <c r="A13" s="188" t="s">
        <v>10</v>
      </c>
      <c r="B13" s="188"/>
      <c r="C13" s="188"/>
      <c r="D13" s="188"/>
      <c r="E13" s="188"/>
      <c r="F13" s="188"/>
      <c r="G13" s="188"/>
      <c r="H13" s="188"/>
      <c r="I13" s="188"/>
      <c r="J13" s="188"/>
      <c r="K13" s="188"/>
      <c r="L13" s="188"/>
      <c r="M13" s="188"/>
      <c r="N13" s="188"/>
      <c r="O13" s="188"/>
      <c r="P13" s="188"/>
      <c r="Q13" s="188"/>
    </row>
    <row r="14" spans="1:18" ht="15.75" customHeight="1">
      <c r="A14" s="188" t="s">
        <v>11</v>
      </c>
      <c r="B14" s="188"/>
      <c r="C14" s="188"/>
      <c r="D14" s="188"/>
      <c r="E14" s="188" t="s">
        <v>12</v>
      </c>
      <c r="F14" s="188"/>
      <c r="G14" s="188"/>
      <c r="H14" s="188"/>
      <c r="I14" s="188"/>
      <c r="J14" s="188"/>
      <c r="K14" s="188"/>
      <c r="L14" s="188"/>
      <c r="M14" s="188"/>
      <c r="N14" s="188"/>
      <c r="O14" s="188"/>
      <c r="P14" s="188"/>
      <c r="Q14" s="188"/>
    </row>
    <row r="15" spans="1:18" ht="15.75" customHeight="1">
      <c r="A15" s="188" t="s">
        <v>13</v>
      </c>
      <c r="B15" s="188"/>
      <c r="C15" s="188"/>
      <c r="D15" s="188"/>
      <c r="E15" s="188"/>
      <c r="F15" s="188"/>
      <c r="G15" s="188"/>
      <c r="H15" s="188"/>
      <c r="I15" s="188"/>
      <c r="J15" s="188"/>
      <c r="K15" s="188"/>
      <c r="L15" s="188"/>
      <c r="M15" s="188"/>
      <c r="N15" s="188"/>
      <c r="O15" s="188"/>
      <c r="P15" s="188"/>
      <c r="Q15" s="188"/>
    </row>
    <row r="16" spans="1:18" ht="24" customHeight="1">
      <c r="A16" s="182" t="s">
        <v>14</v>
      </c>
      <c r="B16" s="182"/>
      <c r="C16" s="182"/>
      <c r="D16" s="182"/>
      <c r="E16" s="189" t="s">
        <v>15</v>
      </c>
      <c r="F16" s="189"/>
      <c r="G16" s="189"/>
      <c r="H16" s="189"/>
      <c r="I16" s="189"/>
      <c r="J16" s="189"/>
      <c r="K16" s="189"/>
      <c r="L16" s="189"/>
      <c r="M16" s="189"/>
      <c r="N16" s="189"/>
      <c r="O16" s="189"/>
      <c r="P16" s="189"/>
      <c r="Q16" s="189"/>
    </row>
    <row r="17" spans="1:17" ht="47.25" customHeight="1">
      <c r="A17" s="182"/>
      <c r="B17" s="182"/>
      <c r="C17" s="182"/>
      <c r="D17" s="182"/>
      <c r="E17" s="184" t="s">
        <v>16</v>
      </c>
      <c r="F17" s="184"/>
      <c r="G17" s="184"/>
      <c r="H17" s="184"/>
      <c r="I17" s="184"/>
      <c r="J17" s="184"/>
      <c r="K17" s="184"/>
      <c r="L17" s="184"/>
      <c r="M17" s="184"/>
      <c r="N17" s="184"/>
      <c r="O17" s="184"/>
      <c r="P17" s="184"/>
      <c r="Q17" s="184"/>
    </row>
    <row r="18" spans="1:17" ht="39.75" customHeight="1">
      <c r="A18" s="182"/>
      <c r="B18" s="182"/>
      <c r="C18" s="182"/>
      <c r="D18" s="182"/>
      <c r="E18" s="184" t="s">
        <v>17</v>
      </c>
      <c r="F18" s="184"/>
      <c r="G18" s="184"/>
      <c r="H18" s="184"/>
      <c r="I18" s="184"/>
      <c r="J18" s="184"/>
      <c r="K18" s="184"/>
      <c r="L18" s="184"/>
      <c r="M18" s="184"/>
      <c r="N18" s="184"/>
      <c r="O18" s="184"/>
      <c r="P18" s="184"/>
      <c r="Q18" s="184"/>
    </row>
    <row r="19" spans="1:17" ht="38.25" customHeight="1">
      <c r="A19" s="182"/>
      <c r="B19" s="182"/>
      <c r="C19" s="182"/>
      <c r="D19" s="182"/>
      <c r="E19" s="184" t="s">
        <v>18</v>
      </c>
      <c r="F19" s="184"/>
      <c r="G19" s="184"/>
      <c r="H19" s="184"/>
      <c r="I19" s="184"/>
      <c r="J19" s="184"/>
      <c r="K19" s="184"/>
      <c r="L19" s="184"/>
      <c r="M19" s="184"/>
      <c r="N19" s="184"/>
      <c r="O19" s="184"/>
      <c r="P19" s="184"/>
      <c r="Q19" s="184"/>
    </row>
    <row r="20" spans="1:17" ht="30" customHeight="1">
      <c r="A20" s="182"/>
      <c r="B20" s="182"/>
      <c r="C20" s="182"/>
      <c r="D20" s="182"/>
      <c r="E20" s="184" t="s">
        <v>19</v>
      </c>
      <c r="F20" s="184"/>
      <c r="G20" s="184"/>
      <c r="H20" s="184"/>
      <c r="I20" s="184"/>
      <c r="J20" s="184"/>
      <c r="K20" s="184"/>
      <c r="L20" s="184"/>
      <c r="M20" s="184"/>
      <c r="N20" s="184"/>
      <c r="O20" s="184"/>
      <c r="P20" s="184"/>
      <c r="Q20" s="184"/>
    </row>
    <row r="21" spans="1:17" ht="53.25" customHeight="1">
      <c r="A21" s="182"/>
      <c r="B21" s="182"/>
      <c r="C21" s="182"/>
      <c r="D21" s="182"/>
      <c r="E21" s="184" t="s">
        <v>20</v>
      </c>
      <c r="F21" s="184"/>
      <c r="G21" s="184"/>
      <c r="H21" s="184"/>
      <c r="I21" s="184"/>
      <c r="J21" s="184"/>
      <c r="K21" s="184"/>
      <c r="L21" s="184"/>
      <c r="M21" s="184"/>
      <c r="N21" s="184"/>
      <c r="O21" s="184"/>
      <c r="P21" s="184"/>
      <c r="Q21" s="184"/>
    </row>
    <row r="22" spans="1:17">
      <c r="A22" s="185" t="s">
        <v>21</v>
      </c>
      <c r="B22" s="187"/>
      <c r="C22" s="187"/>
      <c r="D22" s="187"/>
      <c r="E22" s="187"/>
      <c r="F22" s="187"/>
      <c r="G22" s="187"/>
      <c r="H22" s="187"/>
      <c r="I22" s="187"/>
      <c r="J22" s="187"/>
      <c r="K22" s="187"/>
      <c r="L22" s="187"/>
      <c r="M22" s="187"/>
      <c r="N22" s="187"/>
      <c r="O22" s="187"/>
      <c r="P22" s="187"/>
      <c r="Q22" s="187"/>
    </row>
    <row r="23" spans="1:17" ht="48" customHeight="1">
      <c r="A23" s="182" t="s">
        <v>22</v>
      </c>
      <c r="B23" s="183"/>
      <c r="C23" s="183"/>
      <c r="D23" s="183"/>
      <c r="E23" s="184" t="s">
        <v>23</v>
      </c>
      <c r="F23" s="184"/>
      <c r="G23" s="184"/>
      <c r="H23" s="184"/>
      <c r="I23" s="184"/>
      <c r="J23" s="184"/>
      <c r="K23" s="184"/>
      <c r="L23" s="184"/>
      <c r="M23" s="184"/>
      <c r="N23" s="184"/>
      <c r="O23" s="184"/>
      <c r="P23" s="184"/>
      <c r="Q23" s="184"/>
    </row>
    <row r="24" spans="1:17" ht="46.5" customHeight="1">
      <c r="A24" s="183"/>
      <c r="B24" s="183"/>
      <c r="C24" s="183"/>
      <c r="D24" s="183"/>
      <c r="E24" s="184" t="s">
        <v>24</v>
      </c>
      <c r="F24" s="184"/>
      <c r="G24" s="184"/>
      <c r="H24" s="184"/>
      <c r="I24" s="184"/>
      <c r="J24" s="184"/>
      <c r="K24" s="184"/>
      <c r="L24" s="184"/>
      <c r="M24" s="184"/>
      <c r="N24" s="184"/>
      <c r="O24" s="184"/>
      <c r="P24" s="184"/>
      <c r="Q24" s="184"/>
    </row>
    <row r="25" spans="1:17" ht="46.5" customHeight="1">
      <c r="A25" s="183"/>
      <c r="B25" s="183"/>
      <c r="C25" s="183"/>
      <c r="D25" s="183"/>
      <c r="E25" s="184" t="s">
        <v>25</v>
      </c>
      <c r="F25" s="184"/>
      <c r="G25" s="184"/>
      <c r="H25" s="184"/>
      <c r="I25" s="184"/>
      <c r="J25" s="184"/>
      <c r="K25" s="184"/>
      <c r="L25" s="184"/>
      <c r="M25" s="184"/>
      <c r="N25" s="184"/>
      <c r="O25" s="184"/>
      <c r="P25" s="184"/>
      <c r="Q25" s="184"/>
    </row>
    <row r="26" spans="1:17">
      <c r="A26" s="183"/>
      <c r="B26" s="183"/>
      <c r="C26" s="183"/>
      <c r="D26" s="183"/>
      <c r="E26" s="184" t="s">
        <v>26</v>
      </c>
      <c r="F26" s="184"/>
      <c r="G26" s="184"/>
      <c r="H26" s="184"/>
      <c r="I26" s="184"/>
      <c r="J26" s="184"/>
      <c r="K26" s="184"/>
      <c r="L26" s="184"/>
      <c r="M26" s="184"/>
      <c r="N26" s="184"/>
      <c r="O26" s="184"/>
      <c r="P26" s="184"/>
      <c r="Q26" s="184"/>
    </row>
    <row r="27" spans="1:17">
      <c r="A27" s="185" t="s">
        <v>27</v>
      </c>
      <c r="B27" s="185"/>
      <c r="C27" s="185"/>
      <c r="D27" s="185"/>
      <c r="E27" s="185"/>
      <c r="F27" s="185"/>
      <c r="G27" s="185"/>
      <c r="H27" s="185"/>
      <c r="I27" s="185"/>
      <c r="J27" s="185"/>
      <c r="K27" s="185"/>
      <c r="L27" s="185"/>
      <c r="M27" s="185"/>
      <c r="N27" s="185"/>
      <c r="O27" s="185"/>
      <c r="P27" s="185"/>
      <c r="Q27" s="185"/>
    </row>
    <row r="28" spans="1:17" ht="58.5" customHeight="1">
      <c r="A28" s="182" t="s">
        <v>28</v>
      </c>
      <c r="B28" s="182"/>
      <c r="C28" s="182"/>
      <c r="D28" s="182"/>
      <c r="E28" s="184" t="s">
        <v>29</v>
      </c>
      <c r="F28" s="184"/>
      <c r="G28" s="184"/>
      <c r="H28" s="184"/>
      <c r="I28" s="184"/>
      <c r="J28" s="184"/>
      <c r="K28" s="184"/>
      <c r="L28" s="184"/>
      <c r="M28" s="184"/>
      <c r="N28" s="184"/>
      <c r="O28" s="184"/>
      <c r="P28" s="184"/>
      <c r="Q28" s="184"/>
    </row>
    <row r="29" spans="1:17" ht="24" customHeight="1">
      <c r="A29" s="185" t="s">
        <v>30</v>
      </c>
      <c r="B29" s="185"/>
      <c r="C29" s="185"/>
      <c r="D29" s="185"/>
      <c r="E29" s="185"/>
      <c r="F29" s="185"/>
      <c r="G29" s="185"/>
      <c r="H29" s="185"/>
      <c r="I29" s="185"/>
      <c r="J29" s="185"/>
      <c r="K29" s="185"/>
      <c r="L29" s="185"/>
      <c r="M29" s="185"/>
      <c r="N29" s="185"/>
      <c r="O29" s="185"/>
      <c r="P29" s="185"/>
      <c r="Q29" s="185"/>
    </row>
    <row r="30" spans="1:17" ht="50.25" customHeight="1">
      <c r="A30" s="183">
        <v>4</v>
      </c>
      <c r="B30" s="183"/>
      <c r="C30" s="183"/>
      <c r="D30" s="183"/>
      <c r="E30" s="184" t="s">
        <v>31</v>
      </c>
      <c r="F30" s="184"/>
      <c r="G30" s="184"/>
      <c r="H30" s="184"/>
      <c r="I30" s="184"/>
      <c r="J30" s="184"/>
      <c r="K30" s="184"/>
      <c r="L30" s="184"/>
      <c r="M30" s="184"/>
      <c r="N30" s="184"/>
      <c r="O30" s="184"/>
      <c r="P30" s="184"/>
      <c r="Q30" s="184"/>
    </row>
    <row r="31" spans="1:17" ht="45.75" customHeight="1">
      <c r="A31" s="183"/>
      <c r="B31" s="183"/>
      <c r="C31" s="183"/>
      <c r="D31" s="183"/>
      <c r="E31" s="184" t="s">
        <v>32</v>
      </c>
      <c r="F31" s="184"/>
      <c r="G31" s="184"/>
      <c r="H31" s="184"/>
      <c r="I31" s="184"/>
      <c r="J31" s="184"/>
      <c r="K31" s="184"/>
      <c r="L31" s="184"/>
      <c r="M31" s="184"/>
      <c r="N31" s="184"/>
      <c r="O31" s="184"/>
      <c r="P31" s="184"/>
      <c r="Q31" s="184"/>
    </row>
    <row r="32" spans="1:17" ht="30" customHeight="1">
      <c r="A32" s="185" t="s">
        <v>33</v>
      </c>
      <c r="B32" s="185"/>
      <c r="C32" s="185"/>
      <c r="D32" s="185"/>
      <c r="E32" s="185"/>
      <c r="F32" s="185"/>
      <c r="G32" s="185"/>
      <c r="H32" s="185"/>
      <c r="I32" s="185"/>
      <c r="J32" s="185"/>
      <c r="K32" s="185"/>
      <c r="L32" s="185"/>
      <c r="M32" s="185"/>
      <c r="N32" s="185"/>
      <c r="O32" s="185"/>
      <c r="P32" s="185"/>
      <c r="Q32" s="185"/>
    </row>
    <row r="33" spans="1:17" ht="19.5" customHeight="1">
      <c r="A33" s="183">
        <v>5</v>
      </c>
      <c r="B33" s="183"/>
      <c r="C33" s="183"/>
      <c r="D33" s="183"/>
      <c r="E33" s="186" t="s">
        <v>34</v>
      </c>
      <c r="F33" s="186"/>
      <c r="G33" s="186"/>
      <c r="H33" s="186"/>
      <c r="I33" s="186"/>
      <c r="J33" s="186"/>
      <c r="K33" s="186"/>
      <c r="L33" s="186"/>
      <c r="M33" s="186"/>
      <c r="N33" s="186"/>
      <c r="O33" s="186"/>
      <c r="P33" s="186"/>
      <c r="Q33" s="186"/>
    </row>
    <row r="34" spans="1:17" ht="201.75" customHeight="1">
      <c r="A34" s="183"/>
      <c r="B34" s="183"/>
      <c r="C34" s="183"/>
      <c r="D34" s="183"/>
      <c r="E34" s="179" t="s">
        <v>35</v>
      </c>
      <c r="F34" s="179"/>
      <c r="G34" s="179"/>
      <c r="H34" s="179"/>
      <c r="I34" s="179"/>
      <c r="J34" s="179"/>
      <c r="K34" s="179"/>
      <c r="L34" s="179"/>
      <c r="M34" s="179"/>
      <c r="N34" s="179"/>
      <c r="O34" s="179"/>
      <c r="P34" s="179"/>
      <c r="Q34" s="179"/>
    </row>
    <row r="35" spans="1:17" ht="18.75" customHeight="1">
      <c r="A35" s="183"/>
      <c r="B35" s="183"/>
      <c r="C35" s="183"/>
      <c r="D35" s="183"/>
      <c r="E35" s="186" t="s">
        <v>36</v>
      </c>
      <c r="F35" s="186"/>
      <c r="G35" s="186"/>
      <c r="H35" s="186"/>
      <c r="I35" s="186"/>
      <c r="J35" s="186"/>
      <c r="K35" s="186"/>
      <c r="L35" s="186"/>
      <c r="M35" s="186"/>
      <c r="N35" s="186"/>
      <c r="O35" s="186"/>
      <c r="P35" s="186"/>
      <c r="Q35" s="186"/>
    </row>
    <row r="36" spans="1:17" ht="186.75" customHeight="1">
      <c r="A36" s="183"/>
      <c r="B36" s="183"/>
      <c r="C36" s="183"/>
      <c r="D36" s="183"/>
      <c r="E36" s="179" t="s">
        <v>37</v>
      </c>
      <c r="F36" s="180"/>
      <c r="G36" s="180"/>
      <c r="H36" s="180"/>
      <c r="I36" s="180"/>
      <c r="J36" s="180"/>
      <c r="K36" s="180"/>
      <c r="L36" s="180"/>
      <c r="M36" s="180"/>
      <c r="N36" s="180"/>
      <c r="O36" s="180"/>
      <c r="P36" s="180"/>
      <c r="Q36" s="180"/>
    </row>
    <row r="37" spans="1:17" ht="115.5" customHeight="1">
      <c r="A37" s="183"/>
      <c r="B37" s="183"/>
      <c r="C37" s="183"/>
      <c r="D37" s="183"/>
      <c r="E37" s="181" t="s">
        <v>38</v>
      </c>
      <c r="F37" s="181"/>
      <c r="G37" s="181"/>
      <c r="H37" s="181"/>
      <c r="I37" s="181"/>
      <c r="J37" s="181"/>
      <c r="K37" s="181"/>
      <c r="L37" s="181"/>
      <c r="M37" s="181"/>
      <c r="N37" s="181"/>
      <c r="O37" s="181"/>
      <c r="P37" s="181"/>
      <c r="Q37" s="181"/>
    </row>
    <row r="38" spans="1:17" ht="66.75" customHeight="1">
      <c r="A38" s="183"/>
      <c r="B38" s="183"/>
      <c r="C38" s="183"/>
      <c r="D38" s="183"/>
      <c r="E38" s="179" t="s">
        <v>39</v>
      </c>
      <c r="F38" s="180"/>
      <c r="G38" s="180"/>
      <c r="H38" s="180"/>
      <c r="I38" s="180"/>
      <c r="J38" s="180"/>
      <c r="K38" s="180"/>
      <c r="L38" s="180"/>
      <c r="M38" s="180"/>
      <c r="N38" s="180"/>
      <c r="O38" s="180"/>
      <c r="P38" s="180"/>
      <c r="Q38" s="180"/>
    </row>
  </sheetData>
  <mergeCells count="42">
    <mergeCell ref="A1:Q1"/>
    <mergeCell ref="A2:Q2"/>
    <mergeCell ref="E3:N3"/>
    <mergeCell ref="B5:Q5"/>
    <mergeCell ref="B6:Q6"/>
    <mergeCell ref="B7:Q7"/>
    <mergeCell ref="B8:Q8"/>
    <mergeCell ref="B9:Q9"/>
    <mergeCell ref="B10:Q10"/>
    <mergeCell ref="B11:Q11"/>
    <mergeCell ref="A13:Q13"/>
    <mergeCell ref="A14:D14"/>
    <mergeCell ref="E14:Q14"/>
    <mergeCell ref="A15:Q15"/>
    <mergeCell ref="E16:Q16"/>
    <mergeCell ref="E17:Q17"/>
    <mergeCell ref="E18:Q18"/>
    <mergeCell ref="E19:Q19"/>
    <mergeCell ref="E20:Q20"/>
    <mergeCell ref="E21:Q21"/>
    <mergeCell ref="E30:Q30"/>
    <mergeCell ref="A22:Q22"/>
    <mergeCell ref="E23:Q23"/>
    <mergeCell ref="E24:Q24"/>
    <mergeCell ref="E25:Q25"/>
    <mergeCell ref="E26:Q26"/>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0" workbookViewId="0">
      <selection activeCell="A19" sqref="A19:N19"/>
    </sheetView>
  </sheetViews>
  <sheetFormatPr defaultColWidth="9.109375" defaultRowHeight="14.4"/>
  <cols>
    <col min="1" max="1" width="18.6640625" style="1" customWidth="1"/>
    <col min="2" max="13" width="9.109375" style="1"/>
    <col min="14" max="14" width="18.44140625" style="1" customWidth="1"/>
    <col min="15" max="16384" width="9.109375" style="1"/>
  </cols>
  <sheetData>
    <row r="1" spans="1:14">
      <c r="A1" s="2"/>
      <c r="F1" s="3"/>
      <c r="G1" s="3"/>
      <c r="H1" s="3"/>
      <c r="I1" s="3"/>
      <c r="J1" s="3"/>
      <c r="K1" s="3"/>
      <c r="L1" s="3"/>
      <c r="M1" s="3"/>
      <c r="N1" s="3" t="s">
        <v>40</v>
      </c>
    </row>
    <row r="2" spans="1:14" ht="15">
      <c r="A2" s="226" t="s">
        <v>41</v>
      </c>
      <c r="B2" s="227"/>
      <c r="C2" s="227"/>
      <c r="D2" s="227"/>
      <c r="E2" s="227"/>
      <c r="F2" s="227"/>
      <c r="G2" s="227"/>
      <c r="H2" s="227"/>
      <c r="I2" s="227"/>
      <c r="J2" s="227"/>
      <c r="K2" s="227"/>
      <c r="L2" s="227"/>
      <c r="M2" s="227"/>
      <c r="N2" s="228"/>
    </row>
    <row r="3" spans="1:14">
      <c r="A3" s="211" t="s">
        <v>42</v>
      </c>
      <c r="B3" s="212"/>
      <c r="C3" s="212"/>
      <c r="D3" s="212"/>
      <c r="E3" s="212"/>
      <c r="F3" s="212"/>
      <c r="G3" s="212"/>
      <c r="H3" s="212"/>
      <c r="I3" s="212"/>
      <c r="J3" s="212"/>
      <c r="K3" s="212"/>
      <c r="L3" s="212"/>
      <c r="M3" s="212"/>
      <c r="N3" s="213"/>
    </row>
    <row r="4" spans="1:14" ht="46.5" customHeight="1">
      <c r="A4" s="4" t="s">
        <v>43</v>
      </c>
      <c r="B4" s="229" t="s">
        <v>44</v>
      </c>
      <c r="C4" s="229"/>
      <c r="D4" s="229"/>
      <c r="E4" s="229"/>
      <c r="F4" s="229"/>
      <c r="G4" s="229"/>
      <c r="H4" s="229"/>
      <c r="I4" s="229"/>
      <c r="J4" s="229"/>
      <c r="K4" s="229"/>
      <c r="L4" s="229"/>
      <c r="M4" s="229"/>
      <c r="N4" s="230"/>
    </row>
    <row r="5" spans="1:14" ht="45.75" customHeight="1">
      <c r="A5" s="214" t="s">
        <v>45</v>
      </c>
      <c r="B5" s="215"/>
      <c r="C5" s="215"/>
      <c r="D5" s="215"/>
      <c r="E5" s="215"/>
      <c r="F5" s="215"/>
      <c r="G5" s="215"/>
      <c r="H5" s="215"/>
      <c r="I5" s="215"/>
      <c r="J5" s="215"/>
      <c r="K5" s="215"/>
      <c r="L5" s="215"/>
      <c r="M5" s="215"/>
      <c r="N5" s="216"/>
    </row>
    <row r="6" spans="1:14" ht="29.25" customHeight="1">
      <c r="A6" s="214" t="s">
        <v>46</v>
      </c>
      <c r="B6" s="215"/>
      <c r="C6" s="215"/>
      <c r="D6" s="215"/>
      <c r="E6" s="215"/>
      <c r="F6" s="215"/>
      <c r="G6" s="215"/>
      <c r="H6" s="215"/>
      <c r="I6" s="215"/>
      <c r="J6" s="215"/>
      <c r="K6" s="215"/>
      <c r="L6" s="215"/>
      <c r="M6" s="215"/>
      <c r="N6" s="216"/>
    </row>
    <row r="7" spans="1:14" ht="17.25" customHeight="1">
      <c r="A7" s="5" t="s">
        <v>47</v>
      </c>
      <c r="B7" s="6"/>
      <c r="C7" s="6"/>
      <c r="D7" s="6"/>
      <c r="E7" s="6"/>
      <c r="F7" s="6"/>
      <c r="G7" s="6"/>
      <c r="H7" s="6"/>
      <c r="I7" s="6"/>
      <c r="J7" s="6"/>
      <c r="K7" s="6"/>
      <c r="L7" s="6"/>
      <c r="M7" s="6"/>
      <c r="N7" s="8"/>
    </row>
    <row r="8" spans="1:14" ht="51" customHeight="1">
      <c r="A8" s="214" t="s">
        <v>48</v>
      </c>
      <c r="B8" s="215"/>
      <c r="C8" s="215"/>
      <c r="D8" s="215"/>
      <c r="E8" s="215"/>
      <c r="F8" s="215"/>
      <c r="G8" s="215"/>
      <c r="H8" s="215"/>
      <c r="I8" s="215"/>
      <c r="J8" s="215"/>
      <c r="K8" s="215"/>
      <c r="L8" s="215"/>
      <c r="M8" s="215"/>
      <c r="N8" s="216"/>
    </row>
    <row r="9" spans="1:14" ht="36" customHeight="1">
      <c r="A9" s="214" t="s">
        <v>49</v>
      </c>
      <c r="B9" s="215"/>
      <c r="C9" s="215"/>
      <c r="D9" s="215"/>
      <c r="E9" s="215"/>
      <c r="F9" s="215"/>
      <c r="G9" s="215"/>
      <c r="H9" s="215"/>
      <c r="I9" s="215"/>
      <c r="J9" s="215"/>
      <c r="K9" s="215"/>
      <c r="L9" s="215"/>
      <c r="M9" s="215"/>
      <c r="N9" s="216"/>
    </row>
    <row r="10" spans="1:14" ht="30" customHeight="1">
      <c r="A10" s="214" t="s">
        <v>50</v>
      </c>
      <c r="B10" s="215"/>
      <c r="C10" s="215"/>
      <c r="D10" s="215"/>
      <c r="E10" s="215"/>
      <c r="F10" s="215"/>
      <c r="G10" s="215"/>
      <c r="H10" s="215"/>
      <c r="I10" s="215"/>
      <c r="J10" s="215"/>
      <c r="K10" s="215"/>
      <c r="L10" s="215"/>
      <c r="M10" s="215"/>
      <c r="N10" s="216"/>
    </row>
    <row r="11" spans="1:14" ht="18.75" customHeight="1">
      <c r="A11" s="214" t="s">
        <v>51</v>
      </c>
      <c r="B11" s="215"/>
      <c r="C11" s="215"/>
      <c r="D11" s="215"/>
      <c r="E11" s="215"/>
      <c r="F11" s="215"/>
      <c r="G11" s="215"/>
      <c r="H11" s="215"/>
      <c r="I11" s="215"/>
      <c r="J11" s="215"/>
      <c r="K11" s="215"/>
      <c r="L11" s="215"/>
      <c r="M11" s="215"/>
      <c r="N11" s="216"/>
    </row>
    <row r="12" spans="1:14">
      <c r="A12" s="211" t="s">
        <v>52</v>
      </c>
      <c r="B12" s="212"/>
      <c r="C12" s="212"/>
      <c r="D12" s="212"/>
      <c r="E12" s="212"/>
      <c r="F12" s="212"/>
      <c r="G12" s="212"/>
      <c r="H12" s="212"/>
      <c r="I12" s="212"/>
      <c r="J12" s="212"/>
      <c r="K12" s="212"/>
      <c r="L12" s="212"/>
      <c r="M12" s="212"/>
      <c r="N12" s="213"/>
    </row>
    <row r="13" spans="1:14">
      <c r="A13" s="7" t="s">
        <v>53</v>
      </c>
      <c r="N13" s="9"/>
    </row>
    <row r="14" spans="1:14" ht="117" customHeight="1">
      <c r="A14" s="217" t="s">
        <v>54</v>
      </c>
      <c r="B14" s="218"/>
      <c r="C14" s="218"/>
      <c r="D14" s="218"/>
      <c r="E14" s="218"/>
      <c r="F14" s="218"/>
      <c r="G14" s="218"/>
      <c r="H14" s="218"/>
      <c r="I14" s="218"/>
      <c r="J14" s="218"/>
      <c r="K14" s="218"/>
      <c r="L14" s="218"/>
      <c r="M14" s="218"/>
      <c r="N14" s="219"/>
    </row>
    <row r="15" spans="1:14" ht="28.5" customHeight="1">
      <c r="A15" s="220" t="s">
        <v>55</v>
      </c>
      <c r="B15" s="221"/>
      <c r="C15" s="221"/>
      <c r="D15" s="221"/>
      <c r="E15" s="221"/>
      <c r="F15" s="221"/>
      <c r="G15" s="221"/>
      <c r="H15" s="221"/>
      <c r="I15" s="221"/>
      <c r="J15" s="221"/>
      <c r="K15" s="221"/>
      <c r="L15" s="221"/>
      <c r="M15" s="221"/>
      <c r="N15" s="222"/>
    </row>
    <row r="16" spans="1:14" ht="120" customHeight="1">
      <c r="A16" s="223" t="s">
        <v>56</v>
      </c>
      <c r="B16" s="224"/>
      <c r="C16" s="224"/>
      <c r="D16" s="224"/>
      <c r="E16" s="224"/>
      <c r="F16" s="224"/>
      <c r="G16" s="224"/>
      <c r="H16" s="224"/>
      <c r="I16" s="224"/>
      <c r="J16" s="224"/>
      <c r="K16" s="224"/>
      <c r="L16" s="224"/>
      <c r="M16" s="224"/>
      <c r="N16" s="225"/>
    </row>
    <row r="17" spans="1:14" ht="13.5" customHeight="1">
      <c r="A17" s="214" t="s">
        <v>57</v>
      </c>
      <c r="B17" s="215"/>
      <c r="C17" s="215"/>
      <c r="D17" s="215"/>
      <c r="E17" s="215"/>
      <c r="F17" s="215"/>
      <c r="G17" s="215"/>
      <c r="H17" s="215"/>
      <c r="I17" s="215"/>
      <c r="J17" s="215"/>
      <c r="K17" s="215"/>
      <c r="L17" s="215"/>
      <c r="M17" s="215"/>
      <c r="N17" s="216"/>
    </row>
    <row r="18" spans="1:14" ht="15" customHeight="1">
      <c r="A18" s="214" t="s">
        <v>58</v>
      </c>
      <c r="B18" s="215"/>
      <c r="C18" s="215"/>
      <c r="D18" s="215"/>
      <c r="E18" s="215"/>
      <c r="F18" s="215"/>
      <c r="G18" s="215"/>
      <c r="H18" s="215"/>
      <c r="I18" s="215"/>
      <c r="J18" s="215"/>
      <c r="K18" s="215"/>
      <c r="L18" s="215"/>
      <c r="M18" s="215"/>
      <c r="N18" s="216"/>
    </row>
    <row r="19" spans="1:14" ht="49.5" customHeight="1">
      <c r="A19" s="214" t="s">
        <v>59</v>
      </c>
      <c r="B19" s="215"/>
      <c r="C19" s="215"/>
      <c r="D19" s="215"/>
      <c r="E19" s="215"/>
      <c r="F19" s="215"/>
      <c r="G19" s="215"/>
      <c r="H19" s="215"/>
      <c r="I19" s="215"/>
      <c r="J19" s="215"/>
      <c r="K19" s="215"/>
      <c r="L19" s="215"/>
      <c r="M19" s="215"/>
      <c r="N19" s="216"/>
    </row>
    <row r="20" spans="1:14">
      <c r="A20" s="211" t="s">
        <v>60</v>
      </c>
      <c r="B20" s="212"/>
      <c r="C20" s="212"/>
      <c r="D20" s="212"/>
      <c r="E20" s="212"/>
      <c r="F20" s="212"/>
      <c r="G20" s="212"/>
      <c r="H20" s="212"/>
      <c r="I20" s="212"/>
      <c r="J20" s="212"/>
      <c r="K20" s="212"/>
      <c r="L20" s="212"/>
      <c r="M20" s="212"/>
      <c r="N20" s="213"/>
    </row>
    <row r="21" spans="1:14" ht="77.25" customHeight="1">
      <c r="A21" s="208" t="s">
        <v>61</v>
      </c>
      <c r="B21" s="209"/>
      <c r="C21" s="209"/>
      <c r="D21" s="209"/>
      <c r="E21" s="209"/>
      <c r="F21" s="209"/>
      <c r="G21" s="209"/>
      <c r="H21" s="209"/>
      <c r="I21" s="209"/>
      <c r="J21" s="209"/>
      <c r="K21" s="209"/>
      <c r="L21" s="209"/>
      <c r="M21" s="209"/>
      <c r="N21" s="210"/>
    </row>
    <row r="22" spans="1:14">
      <c r="A22" s="211" t="s">
        <v>62</v>
      </c>
      <c r="B22" s="212"/>
      <c r="C22" s="212"/>
      <c r="D22" s="212"/>
      <c r="E22" s="212"/>
      <c r="F22" s="212"/>
      <c r="G22" s="212"/>
      <c r="H22" s="212"/>
      <c r="I22" s="212"/>
      <c r="J22" s="212"/>
      <c r="K22" s="212"/>
      <c r="L22" s="212"/>
      <c r="M22" s="212"/>
      <c r="N22" s="213"/>
    </row>
    <row r="23" spans="1:14" ht="51.75" customHeight="1">
      <c r="A23" s="208" t="s">
        <v>63</v>
      </c>
      <c r="B23" s="209"/>
      <c r="C23" s="209"/>
      <c r="D23" s="209"/>
      <c r="E23" s="209"/>
      <c r="F23" s="209"/>
      <c r="G23" s="209"/>
      <c r="H23" s="209"/>
      <c r="I23" s="209"/>
      <c r="J23" s="209"/>
      <c r="K23" s="209"/>
      <c r="L23" s="209"/>
      <c r="M23" s="209"/>
      <c r="N23" s="210"/>
    </row>
    <row r="24" spans="1:14">
      <c r="A24" s="211" t="s">
        <v>64</v>
      </c>
      <c r="B24" s="212"/>
      <c r="C24" s="212"/>
      <c r="D24" s="212"/>
      <c r="E24" s="212"/>
      <c r="F24" s="212"/>
      <c r="G24" s="212"/>
      <c r="H24" s="212"/>
      <c r="I24" s="212"/>
      <c r="J24" s="212"/>
      <c r="K24" s="212"/>
      <c r="L24" s="212"/>
      <c r="M24" s="212"/>
      <c r="N24" s="213"/>
    </row>
    <row r="25" spans="1:14" ht="14.25" customHeight="1">
      <c r="A25" s="208" t="s">
        <v>65</v>
      </c>
      <c r="B25" s="209"/>
      <c r="C25" s="209"/>
      <c r="D25" s="209"/>
      <c r="E25" s="209"/>
      <c r="F25" s="209"/>
      <c r="G25" s="209"/>
      <c r="H25" s="209"/>
      <c r="I25" s="209"/>
      <c r="J25" s="209"/>
      <c r="K25" s="209"/>
      <c r="L25" s="209"/>
      <c r="M25" s="209"/>
      <c r="N25" s="210"/>
    </row>
    <row r="26" spans="1:14">
      <c r="A26" s="211" t="s">
        <v>66</v>
      </c>
      <c r="B26" s="212"/>
      <c r="C26" s="212"/>
      <c r="D26" s="212"/>
      <c r="E26" s="212"/>
      <c r="F26" s="212"/>
      <c r="G26" s="212"/>
      <c r="H26" s="212"/>
      <c r="I26" s="212"/>
      <c r="J26" s="212"/>
      <c r="K26" s="212"/>
      <c r="L26" s="212"/>
      <c r="M26" s="212"/>
      <c r="N26" s="213"/>
    </row>
    <row r="27" spans="1:14" ht="63" customHeight="1">
      <c r="A27" s="208" t="s">
        <v>67</v>
      </c>
      <c r="B27" s="209"/>
      <c r="C27" s="209"/>
      <c r="D27" s="209"/>
      <c r="E27" s="209"/>
      <c r="F27" s="209"/>
      <c r="G27" s="209"/>
      <c r="H27" s="209"/>
      <c r="I27" s="209"/>
      <c r="J27" s="209"/>
      <c r="K27" s="209"/>
      <c r="L27" s="209"/>
      <c r="M27" s="209"/>
      <c r="N27" s="210"/>
    </row>
    <row r="28" spans="1:14">
      <c r="A28" s="211" t="s">
        <v>68</v>
      </c>
      <c r="B28" s="212"/>
      <c r="C28" s="212"/>
      <c r="D28" s="212"/>
      <c r="E28" s="212"/>
      <c r="F28" s="212"/>
      <c r="G28" s="212"/>
      <c r="H28" s="212"/>
      <c r="I28" s="212"/>
      <c r="J28" s="212"/>
      <c r="K28" s="212"/>
      <c r="L28" s="212"/>
      <c r="M28" s="212"/>
      <c r="N28" s="213"/>
    </row>
    <row r="29" spans="1:14" ht="17.25" customHeight="1">
      <c r="A29" s="208" t="s">
        <v>69</v>
      </c>
      <c r="B29" s="209"/>
      <c r="C29" s="209"/>
      <c r="D29" s="209"/>
      <c r="E29" s="209"/>
      <c r="F29" s="209"/>
      <c r="G29" s="209"/>
      <c r="H29" s="209"/>
      <c r="I29" s="209"/>
      <c r="J29" s="209"/>
      <c r="K29" s="209"/>
      <c r="L29" s="209"/>
      <c r="M29" s="209"/>
      <c r="N29" s="210"/>
    </row>
    <row r="30" spans="1:14" ht="36" customHeight="1">
      <c r="A30" s="208" t="s">
        <v>70</v>
      </c>
      <c r="B30" s="209"/>
      <c r="C30" s="209"/>
      <c r="D30" s="209"/>
      <c r="E30" s="209"/>
      <c r="F30" s="209"/>
      <c r="G30" s="209"/>
      <c r="H30" s="209"/>
      <c r="I30" s="209"/>
      <c r="J30" s="209"/>
      <c r="K30" s="209"/>
      <c r="L30" s="209"/>
      <c r="M30" s="209"/>
      <c r="N30" s="210"/>
    </row>
    <row r="31" spans="1:14">
      <c r="A31" s="211" t="s">
        <v>71</v>
      </c>
      <c r="B31" s="212"/>
      <c r="C31" s="212"/>
      <c r="D31" s="212"/>
      <c r="E31" s="212"/>
      <c r="F31" s="212"/>
      <c r="G31" s="212"/>
      <c r="H31" s="212"/>
      <c r="I31" s="212"/>
      <c r="J31" s="212"/>
      <c r="K31" s="212"/>
      <c r="L31" s="212"/>
      <c r="M31" s="212"/>
      <c r="N31" s="213"/>
    </row>
    <row r="32" spans="1:14">
      <c r="A32" s="211" t="s">
        <v>72</v>
      </c>
      <c r="B32" s="212"/>
      <c r="C32" s="212"/>
      <c r="D32" s="212"/>
      <c r="E32" s="212"/>
      <c r="F32" s="212"/>
      <c r="G32" s="212"/>
      <c r="H32" s="212"/>
      <c r="I32" s="212"/>
      <c r="J32" s="212"/>
      <c r="K32" s="212"/>
      <c r="L32" s="212"/>
      <c r="M32" s="212"/>
      <c r="N32" s="213"/>
    </row>
    <row r="33" spans="1:14" ht="34.5" customHeight="1">
      <c r="A33" s="208" t="s">
        <v>73</v>
      </c>
      <c r="B33" s="209"/>
      <c r="C33" s="209"/>
      <c r="D33" s="209"/>
      <c r="E33" s="209"/>
      <c r="F33" s="209"/>
      <c r="G33" s="209"/>
      <c r="H33" s="209"/>
      <c r="I33" s="209"/>
      <c r="J33" s="209"/>
      <c r="K33" s="209"/>
      <c r="L33" s="209"/>
      <c r="M33" s="209"/>
      <c r="N33" s="210"/>
    </row>
  </sheetData>
  <mergeCells count="30">
    <mergeCell ref="A2:N2"/>
    <mergeCell ref="A3:N3"/>
    <mergeCell ref="B4:N4"/>
    <mergeCell ref="A5:N5"/>
    <mergeCell ref="A6:N6"/>
    <mergeCell ref="A8:N8"/>
    <mergeCell ref="A9:N9"/>
    <mergeCell ref="A10:N10"/>
    <mergeCell ref="A11:N11"/>
    <mergeCell ref="A12:N12"/>
    <mergeCell ref="A14:N14"/>
    <mergeCell ref="A15:N15"/>
    <mergeCell ref="A16:N16"/>
    <mergeCell ref="A17:N17"/>
    <mergeCell ref="A18:N18"/>
    <mergeCell ref="A19:N19"/>
    <mergeCell ref="A20:N20"/>
    <mergeCell ref="A21:N21"/>
    <mergeCell ref="A22:N22"/>
    <mergeCell ref="A23:N23"/>
    <mergeCell ref="A24:N24"/>
    <mergeCell ref="A25:N25"/>
    <mergeCell ref="A26:N26"/>
    <mergeCell ref="A27:N27"/>
    <mergeCell ref="A28:N28"/>
    <mergeCell ref="A29:N29"/>
    <mergeCell ref="A30:N30"/>
    <mergeCell ref="A31:N31"/>
    <mergeCell ref="A32:N32"/>
    <mergeCell ref="A33:N3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5"/>
  <sheetViews>
    <sheetView tabSelected="1" topLeftCell="A33" zoomScale="90" zoomScaleNormal="90" workbookViewId="0">
      <selection activeCell="F56" sqref="F56"/>
    </sheetView>
  </sheetViews>
  <sheetFormatPr defaultColWidth="9.109375" defaultRowHeight="14.4"/>
  <cols>
    <col min="1" max="1" width="6.33203125" style="84" customWidth="1"/>
    <col min="2" max="2" width="45.5546875" style="46" customWidth="1"/>
    <col min="3" max="3" width="9.33203125" style="46" customWidth="1"/>
    <col min="4" max="4" width="9.88671875" style="46" customWidth="1"/>
    <col min="5" max="5" width="9.88671875" style="85" customWidth="1"/>
    <col min="6" max="6" width="12.44140625" style="46" customWidth="1"/>
    <col min="7" max="7" width="57.33203125" style="46" customWidth="1"/>
    <col min="8" max="8" width="9.109375" style="46" customWidth="1"/>
    <col min="9" max="9" width="9.5546875" style="46" customWidth="1"/>
    <col min="10" max="10" width="10.6640625" style="46" customWidth="1"/>
    <col min="11" max="11" width="13.109375" style="46" customWidth="1"/>
    <col min="12" max="12" width="10" style="46" bestFit="1" customWidth="1"/>
    <col min="13" max="16384" width="9.109375" style="46"/>
  </cols>
  <sheetData>
    <row r="1" spans="1:11">
      <c r="A1" s="232" t="s">
        <v>133</v>
      </c>
      <c r="B1" s="232"/>
      <c r="C1" s="101"/>
      <c r="D1" s="101"/>
      <c r="E1" s="102"/>
      <c r="F1" s="101"/>
      <c r="G1" s="103"/>
      <c r="H1" s="103"/>
      <c r="I1" s="103"/>
      <c r="J1" s="104"/>
      <c r="K1" s="104"/>
    </row>
    <row r="2" spans="1:11">
      <c r="A2" s="232" t="s">
        <v>135</v>
      </c>
      <c r="B2" s="232"/>
      <c r="C2" s="101"/>
      <c r="D2" s="101"/>
      <c r="E2" s="102"/>
      <c r="F2" s="101"/>
      <c r="G2" s="101"/>
      <c r="H2" s="101"/>
      <c r="I2" s="104"/>
      <c r="J2" s="104"/>
      <c r="K2" s="104"/>
    </row>
    <row r="3" spans="1:11">
      <c r="A3" s="231"/>
      <c r="B3" s="231"/>
      <c r="C3" s="231"/>
      <c r="D3" s="231"/>
      <c r="E3" s="231"/>
      <c r="F3" s="231"/>
      <c r="G3" s="231"/>
      <c r="H3" s="231"/>
      <c r="I3" s="231"/>
      <c r="J3" s="231"/>
      <c r="K3" s="47"/>
    </row>
    <row r="4" spans="1:11">
      <c r="A4" s="231" t="s">
        <v>154</v>
      </c>
      <c r="B4" s="231"/>
      <c r="C4" s="231"/>
      <c r="D4" s="231"/>
      <c r="E4" s="231"/>
      <c r="F4" s="231"/>
      <c r="G4" s="231"/>
      <c r="H4" s="231"/>
      <c r="I4" s="231"/>
    </row>
    <row r="5" spans="1:11">
      <c r="A5" s="233" t="s">
        <v>132</v>
      </c>
      <c r="B5" s="233"/>
      <c r="C5" s="233"/>
      <c r="D5" s="233"/>
      <c r="E5" s="233"/>
      <c r="F5" s="233"/>
      <c r="G5" s="233"/>
      <c r="H5" s="233"/>
      <c r="I5" s="233"/>
      <c r="J5" s="233"/>
      <c r="K5" s="233"/>
    </row>
    <row r="6" spans="1:11">
      <c r="A6" s="233"/>
      <c r="B6" s="233"/>
      <c r="C6" s="233"/>
      <c r="D6" s="233"/>
      <c r="E6" s="233"/>
      <c r="F6" s="233"/>
      <c r="G6" s="233"/>
      <c r="H6" s="233"/>
      <c r="I6" s="233"/>
      <c r="J6" s="233"/>
      <c r="K6" s="233"/>
    </row>
    <row r="7" spans="1:11" s="53" customFormat="1" ht="72">
      <c r="A7" s="48" t="s">
        <v>74</v>
      </c>
      <c r="B7" s="49" t="s">
        <v>75</v>
      </c>
      <c r="C7" s="50" t="s">
        <v>76</v>
      </c>
      <c r="D7" s="51" t="s">
        <v>107</v>
      </c>
      <c r="E7" s="52" t="s">
        <v>111</v>
      </c>
      <c r="F7" s="51" t="s">
        <v>112</v>
      </c>
      <c r="G7" s="50" t="s">
        <v>77</v>
      </c>
      <c r="H7" s="50" t="s">
        <v>78</v>
      </c>
      <c r="I7" s="51" t="s">
        <v>79</v>
      </c>
      <c r="J7" s="51" t="s">
        <v>113</v>
      </c>
      <c r="K7" s="51" t="s">
        <v>114</v>
      </c>
    </row>
    <row r="8" spans="1:11" s="53" customFormat="1">
      <c r="A8" s="105"/>
      <c r="B8" s="106" t="s">
        <v>138</v>
      </c>
      <c r="C8" s="54"/>
      <c r="D8" s="55"/>
      <c r="E8" s="56"/>
      <c r="F8" s="55"/>
      <c r="G8" s="54"/>
      <c r="H8" s="54"/>
      <c r="I8" s="57"/>
      <c r="J8" s="58"/>
      <c r="K8" s="76"/>
    </row>
    <row r="9" spans="1:11" s="53" customFormat="1" ht="28.8">
      <c r="A9" s="105">
        <v>1</v>
      </c>
      <c r="B9" s="107" t="s">
        <v>163</v>
      </c>
      <c r="C9" s="108" t="s">
        <v>80</v>
      </c>
      <c r="D9" s="132">
        <v>4</v>
      </c>
      <c r="E9" s="109">
        <v>200</v>
      </c>
      <c r="F9" s="110">
        <f t="shared" ref="F9:F18" si="0">E9*D9</f>
        <v>800</v>
      </c>
      <c r="G9" s="111"/>
      <c r="H9" s="112"/>
      <c r="I9" s="113"/>
      <c r="J9" s="113"/>
      <c r="K9" s="109"/>
    </row>
    <row r="10" spans="1:11" s="53" customFormat="1">
      <c r="A10" s="105">
        <v>2</v>
      </c>
      <c r="B10" s="107" t="s">
        <v>164</v>
      </c>
      <c r="C10" s="108" t="s">
        <v>80</v>
      </c>
      <c r="D10" s="132">
        <v>5</v>
      </c>
      <c r="E10" s="109">
        <v>100</v>
      </c>
      <c r="F10" s="110">
        <f t="shared" si="0"/>
        <v>500</v>
      </c>
      <c r="G10" s="114"/>
      <c r="H10" s="115"/>
      <c r="I10" s="109"/>
      <c r="J10" s="109"/>
      <c r="K10" s="109"/>
    </row>
    <row r="11" spans="1:11" s="53" customFormat="1" ht="28.8">
      <c r="A11" s="105">
        <v>3</v>
      </c>
      <c r="B11" s="116" t="s">
        <v>160</v>
      </c>
      <c r="C11" s="108" t="s">
        <v>80</v>
      </c>
      <c r="D11" s="132">
        <v>13</v>
      </c>
      <c r="E11" s="109">
        <v>250</v>
      </c>
      <c r="F11" s="110">
        <f t="shared" si="0"/>
        <v>3250</v>
      </c>
      <c r="G11" s="117"/>
      <c r="H11" s="112"/>
      <c r="I11" s="118"/>
      <c r="J11" s="109"/>
      <c r="K11" s="109"/>
    </row>
    <row r="12" spans="1:11" s="53" customFormat="1" ht="28.8">
      <c r="A12" s="105">
        <v>4</v>
      </c>
      <c r="B12" s="116" t="s">
        <v>159</v>
      </c>
      <c r="C12" s="108" t="s">
        <v>80</v>
      </c>
      <c r="D12" s="132">
        <v>1</v>
      </c>
      <c r="E12" s="109">
        <v>127</v>
      </c>
      <c r="F12" s="110">
        <f t="shared" si="0"/>
        <v>127</v>
      </c>
      <c r="G12" s="119"/>
      <c r="H12" s="115"/>
      <c r="I12" s="109"/>
      <c r="J12" s="109"/>
      <c r="K12" s="109"/>
    </row>
    <row r="13" spans="1:11" s="53" customFormat="1" ht="28.8">
      <c r="A13" s="105">
        <v>5</v>
      </c>
      <c r="B13" s="116" t="s">
        <v>161</v>
      </c>
      <c r="C13" s="108" t="s">
        <v>80</v>
      </c>
      <c r="D13" s="132">
        <v>7</v>
      </c>
      <c r="E13" s="109">
        <v>175</v>
      </c>
      <c r="F13" s="110">
        <f t="shared" si="0"/>
        <v>1225</v>
      </c>
      <c r="G13" s="170"/>
      <c r="H13" s="170"/>
      <c r="I13" s="170"/>
      <c r="J13" s="170"/>
      <c r="K13" s="170"/>
    </row>
    <row r="14" spans="1:11" s="53" customFormat="1" ht="28.8">
      <c r="A14" s="105">
        <v>6</v>
      </c>
      <c r="B14" s="116" t="s">
        <v>188</v>
      </c>
      <c r="C14" s="108" t="s">
        <v>80</v>
      </c>
      <c r="D14" s="132">
        <v>2</v>
      </c>
      <c r="E14" s="109">
        <v>127</v>
      </c>
      <c r="F14" s="110">
        <f t="shared" si="0"/>
        <v>254</v>
      </c>
      <c r="G14" s="111" t="s">
        <v>186</v>
      </c>
      <c r="H14" s="112" t="s">
        <v>80</v>
      </c>
      <c r="I14" s="113">
        <v>1</v>
      </c>
      <c r="J14" s="113">
        <v>47.5</v>
      </c>
      <c r="K14" s="109">
        <f>J14*I14</f>
        <v>47.5</v>
      </c>
    </row>
    <row r="15" spans="1:11" s="53" customFormat="1" ht="28.8">
      <c r="A15" s="105">
        <v>7</v>
      </c>
      <c r="B15" s="116" t="s">
        <v>189</v>
      </c>
      <c r="C15" s="108" t="s">
        <v>80</v>
      </c>
      <c r="D15" s="132">
        <v>3</v>
      </c>
      <c r="E15" s="109">
        <v>100</v>
      </c>
      <c r="F15" s="110">
        <f t="shared" si="0"/>
        <v>300</v>
      </c>
      <c r="G15" s="111" t="s">
        <v>140</v>
      </c>
      <c r="H15" s="112" t="s">
        <v>80</v>
      </c>
      <c r="I15" s="113">
        <v>1</v>
      </c>
      <c r="J15" s="113">
        <v>175</v>
      </c>
      <c r="K15" s="109">
        <f t="shared" ref="K15:K17" si="1">J15*I15</f>
        <v>175</v>
      </c>
    </row>
    <row r="16" spans="1:11" s="53" customFormat="1" ht="28.8">
      <c r="A16" s="105">
        <v>8</v>
      </c>
      <c r="B16" s="116" t="s">
        <v>190</v>
      </c>
      <c r="C16" s="108" t="s">
        <v>80</v>
      </c>
      <c r="D16" s="132">
        <v>3</v>
      </c>
      <c r="E16" s="109">
        <v>25</v>
      </c>
      <c r="F16" s="110">
        <f t="shared" si="0"/>
        <v>75</v>
      </c>
      <c r="G16" s="114" t="s">
        <v>143</v>
      </c>
      <c r="H16" s="115" t="s">
        <v>80</v>
      </c>
      <c r="I16" s="109">
        <v>1</v>
      </c>
      <c r="J16" s="109">
        <v>325</v>
      </c>
      <c r="K16" s="109">
        <f t="shared" si="1"/>
        <v>325</v>
      </c>
    </row>
    <row r="17" spans="1:11" s="53" customFormat="1" ht="28.8">
      <c r="A17" s="105">
        <v>9</v>
      </c>
      <c r="B17" s="116" t="s">
        <v>191</v>
      </c>
      <c r="C17" s="108" t="s">
        <v>80</v>
      </c>
      <c r="D17" s="132">
        <v>1</v>
      </c>
      <c r="E17" s="109">
        <v>150</v>
      </c>
      <c r="F17" s="110">
        <f t="shared" si="0"/>
        <v>150</v>
      </c>
      <c r="G17" s="117" t="s">
        <v>139</v>
      </c>
      <c r="H17" s="112" t="s">
        <v>80</v>
      </c>
      <c r="I17" s="118">
        <v>1</v>
      </c>
      <c r="J17" s="109">
        <v>159.16999999999999</v>
      </c>
      <c r="K17" s="109">
        <f t="shared" si="1"/>
        <v>159.16999999999999</v>
      </c>
    </row>
    <row r="18" spans="1:11" s="53" customFormat="1" ht="28.8">
      <c r="A18" s="105">
        <v>10</v>
      </c>
      <c r="B18" s="116" t="s">
        <v>162</v>
      </c>
      <c r="C18" s="108" t="s">
        <v>80</v>
      </c>
      <c r="D18" s="132">
        <v>1</v>
      </c>
      <c r="E18" s="109">
        <v>127</v>
      </c>
      <c r="F18" s="110">
        <f t="shared" si="0"/>
        <v>127</v>
      </c>
      <c r="G18" s="114"/>
      <c r="H18" s="115"/>
      <c r="I18" s="109"/>
      <c r="J18" s="109"/>
      <c r="K18" s="109"/>
    </row>
    <row r="19" spans="1:11" s="53" customFormat="1" ht="28.8">
      <c r="A19" s="105">
        <v>11</v>
      </c>
      <c r="B19" s="116" t="s">
        <v>166</v>
      </c>
      <c r="C19" s="108" t="s">
        <v>80</v>
      </c>
      <c r="D19" s="132">
        <v>1</v>
      </c>
      <c r="E19" s="109">
        <v>300</v>
      </c>
      <c r="F19" s="110">
        <f t="shared" ref="F19" si="2">E19*D19</f>
        <v>300</v>
      </c>
      <c r="G19" s="117"/>
      <c r="H19" s="112"/>
      <c r="I19" s="118"/>
      <c r="J19" s="109"/>
      <c r="K19" s="109"/>
    </row>
    <row r="20" spans="1:11" s="53" customFormat="1" ht="28.8">
      <c r="A20" s="105">
        <v>12</v>
      </c>
      <c r="B20" s="116" t="s">
        <v>193</v>
      </c>
      <c r="C20" s="108" t="s">
        <v>80</v>
      </c>
      <c r="D20" s="132">
        <v>1</v>
      </c>
      <c r="E20" s="109">
        <v>150</v>
      </c>
      <c r="F20" s="110">
        <f t="shared" ref="F20:F24" si="3">E20*D20</f>
        <v>150</v>
      </c>
      <c r="G20" s="119"/>
      <c r="H20" s="115"/>
      <c r="I20" s="109"/>
      <c r="J20" s="109"/>
      <c r="K20" s="109"/>
    </row>
    <row r="21" spans="1:11" s="53" customFormat="1" ht="28.8">
      <c r="A21" s="105">
        <v>13</v>
      </c>
      <c r="B21" s="116" t="s">
        <v>192</v>
      </c>
      <c r="C21" s="108" t="s">
        <v>80</v>
      </c>
      <c r="D21" s="132">
        <v>1</v>
      </c>
      <c r="E21" s="109">
        <v>150</v>
      </c>
      <c r="F21" s="110">
        <f t="shared" si="3"/>
        <v>150</v>
      </c>
      <c r="G21" s="119"/>
      <c r="H21" s="115"/>
      <c r="I21" s="109"/>
      <c r="J21" s="109"/>
      <c r="K21" s="109"/>
    </row>
    <row r="22" spans="1:11" s="53" customFormat="1" ht="28.8">
      <c r="A22" s="105">
        <v>14</v>
      </c>
      <c r="B22" s="116" t="s">
        <v>165</v>
      </c>
      <c r="C22" s="108" t="s">
        <v>80</v>
      </c>
      <c r="D22" s="132">
        <v>1</v>
      </c>
      <c r="E22" s="109">
        <v>100</v>
      </c>
      <c r="F22" s="110">
        <f t="shared" si="3"/>
        <v>100</v>
      </c>
      <c r="G22" s="111"/>
      <c r="H22" s="112"/>
      <c r="I22" s="113"/>
      <c r="J22" s="113"/>
      <c r="K22" s="109"/>
    </row>
    <row r="23" spans="1:11" s="53" customFormat="1">
      <c r="A23" s="105">
        <v>15</v>
      </c>
      <c r="B23" s="116" t="s">
        <v>167</v>
      </c>
      <c r="C23" s="108" t="s">
        <v>80</v>
      </c>
      <c r="D23" s="132">
        <v>1</v>
      </c>
      <c r="E23" s="109">
        <v>150</v>
      </c>
      <c r="F23" s="110">
        <f t="shared" si="3"/>
        <v>150</v>
      </c>
      <c r="G23" s="54"/>
      <c r="H23" s="54"/>
      <c r="I23" s="57"/>
      <c r="J23" s="58"/>
      <c r="K23" s="76"/>
    </row>
    <row r="24" spans="1:11" s="53" customFormat="1">
      <c r="A24" s="105">
        <v>16</v>
      </c>
      <c r="B24" s="116" t="s">
        <v>168</v>
      </c>
      <c r="C24" s="108" t="s">
        <v>80</v>
      </c>
      <c r="D24" s="132">
        <v>9</v>
      </c>
      <c r="E24" s="109">
        <v>25</v>
      </c>
      <c r="F24" s="110">
        <f t="shared" si="3"/>
        <v>225</v>
      </c>
      <c r="G24" s="59" t="s">
        <v>169</v>
      </c>
      <c r="H24" s="171" t="s">
        <v>80</v>
      </c>
      <c r="I24" s="172">
        <v>9</v>
      </c>
      <c r="J24" s="172">
        <v>10.83</v>
      </c>
      <c r="K24" s="173">
        <f t="shared" ref="K24" si="4">J24*I24</f>
        <v>97.47</v>
      </c>
    </row>
    <row r="25" spans="1:11" s="53" customFormat="1">
      <c r="A25" s="105">
        <v>17</v>
      </c>
      <c r="B25" s="120" t="s">
        <v>136</v>
      </c>
      <c r="C25" s="121" t="s">
        <v>126</v>
      </c>
      <c r="D25" s="151">
        <v>10</v>
      </c>
      <c r="E25" s="122">
        <v>41</v>
      </c>
      <c r="F25" s="122">
        <f t="shared" ref="F25" si="5">D25*E25</f>
        <v>410</v>
      </c>
      <c r="G25" s="123" t="s">
        <v>137</v>
      </c>
      <c r="H25" s="174" t="s">
        <v>80</v>
      </c>
      <c r="I25" s="141">
        <v>25</v>
      </c>
      <c r="J25" s="174">
        <v>10</v>
      </c>
      <c r="K25" s="141">
        <f t="shared" ref="K25" si="6">J25*I25</f>
        <v>250</v>
      </c>
    </row>
    <row r="26" spans="1:11" s="53" customFormat="1" ht="28.8">
      <c r="A26" s="105">
        <v>18</v>
      </c>
      <c r="B26" s="124" t="s">
        <v>152</v>
      </c>
      <c r="C26" s="125" t="s">
        <v>86</v>
      </c>
      <c r="D26" s="122">
        <v>10</v>
      </c>
      <c r="E26" s="122">
        <v>210</v>
      </c>
      <c r="F26" s="122">
        <f>D26*E26</f>
        <v>2100</v>
      </c>
      <c r="G26" s="126" t="s">
        <v>124</v>
      </c>
      <c r="H26" s="175" t="s">
        <v>82</v>
      </c>
      <c r="I26" s="175">
        <f>D26*0.1</f>
        <v>1</v>
      </c>
      <c r="J26" s="175">
        <v>38.58</v>
      </c>
      <c r="K26" s="56">
        <f t="shared" ref="K26:K32" si="7">J26*I26</f>
        <v>38.58</v>
      </c>
    </row>
    <row r="27" spans="1:11" s="53" customFormat="1">
      <c r="A27" s="105">
        <v>19</v>
      </c>
      <c r="B27" s="59"/>
      <c r="C27" s="60"/>
      <c r="D27" s="128"/>
      <c r="E27" s="122"/>
      <c r="F27" s="122"/>
      <c r="G27" s="126" t="s">
        <v>156</v>
      </c>
      <c r="H27" s="175" t="s">
        <v>87</v>
      </c>
      <c r="I27" s="175">
        <f>D26*1.05</f>
        <v>10.5</v>
      </c>
      <c r="J27" s="175">
        <v>457.5</v>
      </c>
      <c r="K27" s="56">
        <f t="shared" si="7"/>
        <v>4803.75</v>
      </c>
    </row>
    <row r="28" spans="1:11" s="53" customFormat="1">
      <c r="A28" s="105">
        <v>20</v>
      </c>
      <c r="B28" s="59"/>
      <c r="C28" s="60"/>
      <c r="D28" s="128"/>
      <c r="E28" s="122"/>
      <c r="F28" s="122"/>
      <c r="G28" s="126" t="s">
        <v>144</v>
      </c>
      <c r="H28" s="175" t="s">
        <v>81</v>
      </c>
      <c r="I28" s="175">
        <f>D26*6</f>
        <v>60</v>
      </c>
      <c r="J28" s="175">
        <v>7.36</v>
      </c>
      <c r="K28" s="56">
        <f t="shared" si="7"/>
        <v>441.6</v>
      </c>
    </row>
    <row r="29" spans="1:11" s="53" customFormat="1">
      <c r="A29" s="105">
        <v>21</v>
      </c>
      <c r="B29" s="59"/>
      <c r="C29" s="60"/>
      <c r="D29" s="128"/>
      <c r="E29" s="122"/>
      <c r="F29" s="122"/>
      <c r="G29" s="126" t="s">
        <v>127</v>
      </c>
      <c r="H29" s="175" t="s">
        <v>81</v>
      </c>
      <c r="I29" s="175">
        <f>D26*0.3</f>
        <v>3</v>
      </c>
      <c r="J29" s="175">
        <v>116.67</v>
      </c>
      <c r="K29" s="56">
        <f t="shared" si="7"/>
        <v>350.01</v>
      </c>
    </row>
    <row r="30" spans="1:11" s="53" customFormat="1">
      <c r="A30" s="105">
        <v>22</v>
      </c>
      <c r="B30" s="59" t="s">
        <v>155</v>
      </c>
      <c r="C30" s="60" t="s">
        <v>126</v>
      </c>
      <c r="D30" s="128">
        <v>15</v>
      </c>
      <c r="E30" s="122">
        <v>36</v>
      </c>
      <c r="F30" s="122">
        <f>D30*E30</f>
        <v>540</v>
      </c>
      <c r="G30" s="126" t="s">
        <v>127</v>
      </c>
      <c r="H30" s="175" t="s">
        <v>81</v>
      </c>
      <c r="I30" s="175">
        <f>D30*0.3</f>
        <v>4.5</v>
      </c>
      <c r="J30" s="175">
        <v>116.67</v>
      </c>
      <c r="K30" s="56">
        <f t="shared" ref="K30" si="8">J30*I30</f>
        <v>525.01499999999999</v>
      </c>
    </row>
    <row r="31" spans="1:11" s="53" customFormat="1" ht="39" customHeight="1">
      <c r="A31" s="105">
        <v>23</v>
      </c>
      <c r="B31" s="129" t="s">
        <v>148</v>
      </c>
      <c r="C31" s="130" t="s">
        <v>87</v>
      </c>
      <c r="D31" s="132">
        <v>25</v>
      </c>
      <c r="E31" s="122">
        <v>65</v>
      </c>
      <c r="F31" s="122">
        <f t="shared" ref="F31:F37" si="9">D31*E31</f>
        <v>1625</v>
      </c>
      <c r="G31" s="131" t="s">
        <v>123</v>
      </c>
      <c r="H31" s="176" t="s">
        <v>82</v>
      </c>
      <c r="I31" s="176">
        <f>D31*0.1</f>
        <v>2.5</v>
      </c>
      <c r="J31" s="175">
        <v>38.58</v>
      </c>
      <c r="K31" s="56">
        <f t="shared" si="7"/>
        <v>96.449999999999989</v>
      </c>
    </row>
    <row r="32" spans="1:11" s="53" customFormat="1" ht="22.2" customHeight="1">
      <c r="A32" s="105">
        <v>24</v>
      </c>
      <c r="B32" s="129"/>
      <c r="C32" s="130"/>
      <c r="D32" s="132"/>
      <c r="E32" s="122"/>
      <c r="F32" s="122"/>
      <c r="G32" s="133" t="s">
        <v>125</v>
      </c>
      <c r="H32" s="177" t="s">
        <v>81</v>
      </c>
      <c r="I32" s="173">
        <f>D31*0.5</f>
        <v>12.5</v>
      </c>
      <c r="J32" s="175">
        <v>11.53</v>
      </c>
      <c r="K32" s="56">
        <f t="shared" si="7"/>
        <v>144.125</v>
      </c>
    </row>
    <row r="33" spans="1:13" s="53" customFormat="1">
      <c r="A33" s="105">
        <v>25</v>
      </c>
      <c r="B33" s="134" t="s">
        <v>157</v>
      </c>
      <c r="C33" s="130" t="s">
        <v>87</v>
      </c>
      <c r="D33" s="132">
        <v>25</v>
      </c>
      <c r="E33" s="122">
        <v>51</v>
      </c>
      <c r="F33" s="122">
        <f t="shared" ref="F33" si="10">D33*E33</f>
        <v>1275</v>
      </c>
      <c r="G33" s="131" t="s">
        <v>124</v>
      </c>
      <c r="H33" s="132" t="s">
        <v>82</v>
      </c>
      <c r="I33" s="132">
        <f>D33*0.1+D34*0.1*0.1</f>
        <v>2.5</v>
      </c>
      <c r="J33" s="127">
        <v>38.58</v>
      </c>
      <c r="K33" s="76">
        <f t="shared" ref="K33:K34" si="11">J33*I33</f>
        <v>96.449999999999989</v>
      </c>
    </row>
    <row r="34" spans="1:13" s="53" customFormat="1">
      <c r="A34" s="105">
        <v>26</v>
      </c>
      <c r="B34" s="134"/>
      <c r="C34" s="130"/>
      <c r="D34" s="132"/>
      <c r="E34" s="122"/>
      <c r="F34" s="122"/>
      <c r="G34" s="135" t="s">
        <v>158</v>
      </c>
      <c r="H34" s="132" t="s">
        <v>82</v>
      </c>
      <c r="I34" s="132">
        <f>(D33+D34*0.3)/7*2</f>
        <v>7.1428571428571432</v>
      </c>
      <c r="J34" s="127">
        <v>300</v>
      </c>
      <c r="K34" s="76">
        <f t="shared" si="11"/>
        <v>2142.8571428571431</v>
      </c>
    </row>
    <row r="35" spans="1:13" s="53" customFormat="1" ht="28.8">
      <c r="A35" s="105">
        <v>27</v>
      </c>
      <c r="B35" s="70" t="s">
        <v>90</v>
      </c>
      <c r="C35" s="71"/>
      <c r="D35" s="72"/>
      <c r="E35" s="136"/>
      <c r="F35" s="72">
        <f>SUM(F8:F34)</f>
        <v>13833</v>
      </c>
      <c r="G35" s="70" t="s">
        <v>91</v>
      </c>
      <c r="H35" s="74"/>
      <c r="I35" s="75"/>
      <c r="J35" s="137"/>
      <c r="K35" s="138">
        <f>SUM(K8:K34)</f>
        <v>9692.9771428571439</v>
      </c>
    </row>
    <row r="36" spans="1:13" s="53" customFormat="1">
      <c r="A36" s="105">
        <v>28</v>
      </c>
      <c r="B36" s="139" t="s">
        <v>83</v>
      </c>
      <c r="C36" s="60"/>
      <c r="D36" s="68"/>
      <c r="E36" s="76"/>
      <c r="F36" s="68"/>
      <c r="G36" s="54"/>
      <c r="H36" s="60"/>
      <c r="I36" s="61"/>
      <c r="J36" s="69"/>
      <c r="K36" s="61"/>
    </row>
    <row r="37" spans="1:13" s="53" customFormat="1">
      <c r="A37" s="105">
        <v>29</v>
      </c>
      <c r="B37" s="59" t="s">
        <v>98</v>
      </c>
      <c r="C37" s="60" t="s">
        <v>88</v>
      </c>
      <c r="D37" s="128">
        <v>10</v>
      </c>
      <c r="E37" s="122">
        <v>18</v>
      </c>
      <c r="F37" s="122">
        <f t="shared" si="9"/>
        <v>180</v>
      </c>
      <c r="G37" s="54"/>
      <c r="H37" s="140"/>
      <c r="I37" s="141"/>
      <c r="J37" s="122"/>
      <c r="K37" s="142"/>
    </row>
    <row r="38" spans="1:13" s="53" customFormat="1">
      <c r="A38" s="105">
        <v>30</v>
      </c>
      <c r="B38" s="143"/>
      <c r="C38" s="140"/>
      <c r="D38" s="122"/>
      <c r="E38" s="122"/>
      <c r="F38" s="122"/>
      <c r="G38" s="54" t="s">
        <v>130</v>
      </c>
      <c r="H38" s="140" t="s">
        <v>88</v>
      </c>
      <c r="I38" s="141">
        <v>10</v>
      </c>
      <c r="J38" s="122">
        <v>51.67</v>
      </c>
      <c r="K38" s="142">
        <f t="shared" ref="K38:K41" si="12">J38*I38</f>
        <v>516.70000000000005</v>
      </c>
    </row>
    <row r="39" spans="1:13" s="53" customFormat="1">
      <c r="A39" s="105">
        <v>31</v>
      </c>
      <c r="B39" s="59" t="s">
        <v>97</v>
      </c>
      <c r="C39" s="140" t="s">
        <v>88</v>
      </c>
      <c r="D39" s="128">
        <v>10</v>
      </c>
      <c r="E39" s="122">
        <v>11</v>
      </c>
      <c r="F39" s="122">
        <f t="shared" ref="F39:F68" si="13">D39*E39</f>
        <v>110</v>
      </c>
      <c r="G39" s="144" t="s">
        <v>150</v>
      </c>
      <c r="H39" s="140" t="s">
        <v>80</v>
      </c>
      <c r="I39" s="62">
        <v>0.2</v>
      </c>
      <c r="J39" s="122">
        <v>410.83</v>
      </c>
      <c r="K39" s="142">
        <f t="shared" si="12"/>
        <v>82.165999999999997</v>
      </c>
    </row>
    <row r="40" spans="1:13" s="53" customFormat="1">
      <c r="A40" s="105">
        <v>32</v>
      </c>
      <c r="B40" s="59"/>
      <c r="C40" s="140"/>
      <c r="D40" s="128"/>
      <c r="E40" s="122"/>
      <c r="F40" s="122"/>
      <c r="G40" s="144" t="s">
        <v>128</v>
      </c>
      <c r="H40" s="78" t="s">
        <v>89</v>
      </c>
      <c r="I40" s="141">
        <v>0.1</v>
      </c>
      <c r="J40" s="122">
        <v>137.5</v>
      </c>
      <c r="K40" s="142">
        <f t="shared" si="12"/>
        <v>13.75</v>
      </c>
    </row>
    <row r="41" spans="1:13" s="53" customFormat="1" ht="28.8">
      <c r="A41" s="105">
        <v>33</v>
      </c>
      <c r="B41" s="59"/>
      <c r="C41" s="140"/>
      <c r="D41" s="128"/>
      <c r="E41" s="122"/>
      <c r="F41" s="122"/>
      <c r="G41" s="144" t="s">
        <v>96</v>
      </c>
      <c r="H41" s="78" t="s">
        <v>89</v>
      </c>
      <c r="I41" s="62">
        <v>0.1</v>
      </c>
      <c r="J41" s="122">
        <v>91.5</v>
      </c>
      <c r="K41" s="142">
        <f t="shared" si="12"/>
        <v>9.15</v>
      </c>
    </row>
    <row r="42" spans="1:13" s="53" customFormat="1" ht="43.2">
      <c r="A42" s="105">
        <v>34</v>
      </c>
      <c r="B42" s="59" t="s">
        <v>153</v>
      </c>
      <c r="C42" s="60" t="s">
        <v>80</v>
      </c>
      <c r="D42" s="128">
        <v>1</v>
      </c>
      <c r="E42" s="122">
        <v>107</v>
      </c>
      <c r="F42" s="122">
        <f t="shared" si="13"/>
        <v>107</v>
      </c>
      <c r="G42" s="144"/>
      <c r="H42" s="78"/>
      <c r="I42" s="142"/>
      <c r="J42" s="122"/>
      <c r="K42" s="62"/>
    </row>
    <row r="43" spans="1:13" s="53" customFormat="1" ht="28.8">
      <c r="A43" s="105">
        <v>35</v>
      </c>
      <c r="B43" s="59" t="s">
        <v>134</v>
      </c>
      <c r="C43" s="60" t="s">
        <v>80</v>
      </c>
      <c r="D43" s="128">
        <v>6</v>
      </c>
      <c r="E43" s="122">
        <v>50</v>
      </c>
      <c r="F43" s="122">
        <f t="shared" si="13"/>
        <v>300</v>
      </c>
      <c r="G43" s="145" t="s">
        <v>129</v>
      </c>
      <c r="H43" s="140" t="s">
        <v>80</v>
      </c>
      <c r="I43" s="122">
        <f>D43</f>
        <v>6</v>
      </c>
      <c r="J43" s="122">
        <v>92.2</v>
      </c>
      <c r="K43" s="146">
        <f t="shared" ref="K43" si="14">J43*I43</f>
        <v>553.20000000000005</v>
      </c>
    </row>
    <row r="44" spans="1:13" s="53" customFormat="1" ht="28.8">
      <c r="A44" s="105">
        <v>36</v>
      </c>
      <c r="B44" s="59"/>
      <c r="C44" s="60"/>
      <c r="D44" s="128"/>
      <c r="E44" s="122"/>
      <c r="F44" s="122"/>
      <c r="G44" s="147" t="s">
        <v>115</v>
      </c>
      <c r="H44" s="148" t="s">
        <v>80</v>
      </c>
      <c r="I44" s="149">
        <f>D43</f>
        <v>6</v>
      </c>
      <c r="J44" s="122">
        <v>99.67</v>
      </c>
      <c r="K44" s="146">
        <f t="shared" ref="K44:K53" si="15">J44*I44</f>
        <v>598.02</v>
      </c>
    </row>
    <row r="45" spans="1:13">
      <c r="A45" s="105">
        <v>37</v>
      </c>
      <c r="B45" s="42" t="s">
        <v>170</v>
      </c>
      <c r="C45" s="63" t="s">
        <v>88</v>
      </c>
      <c r="D45" s="43">
        <v>6.25</v>
      </c>
      <c r="E45" s="44">
        <v>28.9</v>
      </c>
      <c r="F45" s="44">
        <f t="shared" ref="F45:F49" si="16">D45*E45</f>
        <v>180.625</v>
      </c>
      <c r="G45" s="178" t="s">
        <v>194</v>
      </c>
      <c r="H45" s="63" t="s">
        <v>80</v>
      </c>
      <c r="I45" s="45">
        <v>5</v>
      </c>
      <c r="J45" s="44">
        <v>190</v>
      </c>
      <c r="K45" s="44">
        <f t="shared" si="15"/>
        <v>950</v>
      </c>
    </row>
    <row r="46" spans="1:13" s="65" customFormat="1">
      <c r="A46" s="105">
        <v>38</v>
      </c>
      <c r="B46" s="42"/>
      <c r="C46" s="63"/>
      <c r="D46" s="43"/>
      <c r="E46" s="44"/>
      <c r="F46" s="44"/>
      <c r="G46" s="42" t="s">
        <v>171</v>
      </c>
      <c r="H46" s="63" t="s">
        <v>80</v>
      </c>
      <c r="I46" s="45">
        <v>5</v>
      </c>
      <c r="J46" s="44">
        <v>96</v>
      </c>
      <c r="K46" s="44">
        <f t="shared" si="15"/>
        <v>480</v>
      </c>
      <c r="L46" s="64"/>
      <c r="M46" s="64"/>
    </row>
    <row r="47" spans="1:13" s="65" customFormat="1" ht="28.8">
      <c r="A47" s="105">
        <v>39</v>
      </c>
      <c r="B47" s="42" t="s">
        <v>172</v>
      </c>
      <c r="C47" s="63" t="s">
        <v>88</v>
      </c>
      <c r="D47" s="43">
        <v>6.25</v>
      </c>
      <c r="E47" s="44">
        <v>59.5</v>
      </c>
      <c r="F47" s="44">
        <f t="shared" si="16"/>
        <v>371.875</v>
      </c>
      <c r="G47" s="42" t="s">
        <v>173</v>
      </c>
      <c r="H47" s="63" t="s">
        <v>174</v>
      </c>
      <c r="I47" s="45">
        <v>2</v>
      </c>
      <c r="J47" s="44">
        <v>320</v>
      </c>
      <c r="K47" s="44">
        <f t="shared" si="15"/>
        <v>640</v>
      </c>
      <c r="L47" s="64"/>
      <c r="M47" s="64"/>
    </row>
    <row r="48" spans="1:13" s="65" customFormat="1" ht="28.8">
      <c r="A48" s="105">
        <v>40</v>
      </c>
      <c r="B48" s="42"/>
      <c r="C48" s="63"/>
      <c r="D48" s="43"/>
      <c r="E48" s="44"/>
      <c r="F48" s="44"/>
      <c r="G48" s="42" t="s">
        <v>175</v>
      </c>
      <c r="H48" s="63" t="s">
        <v>174</v>
      </c>
      <c r="I48" s="43">
        <v>1</v>
      </c>
      <c r="J48" s="44">
        <v>46.67</v>
      </c>
      <c r="K48" s="44">
        <f t="shared" si="15"/>
        <v>46.67</v>
      </c>
      <c r="L48" s="64"/>
      <c r="M48" s="64"/>
    </row>
    <row r="49" spans="1:13" s="65" customFormat="1">
      <c r="A49" s="105">
        <v>41</v>
      </c>
      <c r="B49" s="42" t="s">
        <v>176</v>
      </c>
      <c r="C49" s="63" t="s">
        <v>88</v>
      </c>
      <c r="D49" s="43">
        <v>7.5</v>
      </c>
      <c r="E49" s="44">
        <v>14.45</v>
      </c>
      <c r="F49" s="44">
        <f t="shared" si="16"/>
        <v>108.375</v>
      </c>
      <c r="G49" s="42" t="s">
        <v>182</v>
      </c>
      <c r="H49" s="63" t="s">
        <v>88</v>
      </c>
      <c r="I49" s="45">
        <v>7.5</v>
      </c>
      <c r="J49" s="152">
        <v>12.5</v>
      </c>
      <c r="K49" s="44">
        <f>J49*I49</f>
        <v>93.75</v>
      </c>
      <c r="L49" s="64"/>
      <c r="M49" s="64"/>
    </row>
    <row r="50" spans="1:13" s="65" customFormat="1" ht="28.8">
      <c r="A50" s="105">
        <v>43</v>
      </c>
      <c r="B50" s="59" t="s">
        <v>141</v>
      </c>
      <c r="C50" s="60" t="s">
        <v>80</v>
      </c>
      <c r="D50" s="128">
        <v>5</v>
      </c>
      <c r="E50" s="122">
        <v>15</v>
      </c>
      <c r="F50" s="150">
        <f t="shared" ref="F50" si="17">D50*E50</f>
        <v>75</v>
      </c>
      <c r="G50" s="42" t="s">
        <v>178</v>
      </c>
      <c r="H50" s="63" t="s">
        <v>80</v>
      </c>
      <c r="I50" s="45">
        <v>5</v>
      </c>
      <c r="J50" s="44">
        <v>32</v>
      </c>
      <c r="K50" s="44">
        <f t="shared" si="15"/>
        <v>160</v>
      </c>
      <c r="L50" s="64"/>
      <c r="M50" s="64"/>
    </row>
    <row r="51" spans="1:13" s="65" customFormat="1">
      <c r="A51" s="105">
        <v>44</v>
      </c>
      <c r="B51" s="42" t="s">
        <v>179</v>
      </c>
      <c r="C51" s="63" t="s">
        <v>80</v>
      </c>
      <c r="D51" s="43">
        <v>5</v>
      </c>
      <c r="E51" s="44">
        <v>51.85</v>
      </c>
      <c r="F51" s="44">
        <f t="shared" ref="F51" si="18">D51*E51</f>
        <v>259.25</v>
      </c>
      <c r="G51" s="42" t="s">
        <v>183</v>
      </c>
      <c r="H51" s="63" t="s">
        <v>80</v>
      </c>
      <c r="I51" s="45">
        <v>5</v>
      </c>
      <c r="J51" s="44">
        <v>114.87</v>
      </c>
      <c r="K51" s="44">
        <f t="shared" si="15"/>
        <v>574.35</v>
      </c>
      <c r="L51" s="64"/>
      <c r="M51" s="64"/>
    </row>
    <row r="52" spans="1:13" s="65" customFormat="1">
      <c r="A52" s="105">
        <v>45</v>
      </c>
      <c r="B52" s="42"/>
      <c r="C52" s="63"/>
      <c r="D52" s="66"/>
      <c r="E52" s="151"/>
      <c r="F52" s="151"/>
      <c r="G52" s="42" t="s">
        <v>180</v>
      </c>
      <c r="H52" s="63" t="s">
        <v>80</v>
      </c>
      <c r="I52" s="45">
        <v>5</v>
      </c>
      <c r="J52" s="44">
        <v>18.329999999999998</v>
      </c>
      <c r="K52" s="44">
        <f t="shared" si="15"/>
        <v>91.649999999999991</v>
      </c>
      <c r="L52" s="64"/>
      <c r="M52" s="64"/>
    </row>
    <row r="53" spans="1:13" s="65" customFormat="1" ht="28.8">
      <c r="A53" s="105">
        <v>46</v>
      </c>
      <c r="B53" s="42"/>
      <c r="C53" s="67"/>
      <c r="D53" s="66"/>
      <c r="E53" s="151"/>
      <c r="F53" s="151"/>
      <c r="G53" s="42" t="s">
        <v>181</v>
      </c>
      <c r="H53" s="63" t="s">
        <v>80</v>
      </c>
      <c r="I53" s="45">
        <v>3</v>
      </c>
      <c r="J53" s="44">
        <v>70</v>
      </c>
      <c r="K53" s="44">
        <f t="shared" si="15"/>
        <v>210</v>
      </c>
      <c r="L53" s="64"/>
      <c r="M53" s="64"/>
    </row>
    <row r="54" spans="1:13" s="53" customFormat="1">
      <c r="A54" s="105">
        <v>48</v>
      </c>
      <c r="B54" s="59" t="s">
        <v>184</v>
      </c>
      <c r="C54" s="60" t="s">
        <v>142</v>
      </c>
      <c r="D54" s="153">
        <v>1</v>
      </c>
      <c r="E54" s="122">
        <v>200</v>
      </c>
      <c r="F54" s="122">
        <f>D54*E54</f>
        <v>200</v>
      </c>
      <c r="G54" s="147"/>
      <c r="H54" s="148"/>
      <c r="I54" s="149"/>
      <c r="J54" s="122"/>
      <c r="K54" s="146"/>
    </row>
    <row r="55" spans="1:13" s="157" customFormat="1" ht="28.8">
      <c r="A55" s="105">
        <v>50</v>
      </c>
      <c r="B55" s="154" t="s">
        <v>92</v>
      </c>
      <c r="C55" s="154"/>
      <c r="D55" s="154"/>
      <c r="E55" s="155"/>
      <c r="F55" s="156">
        <f>SUM(F37:F54)</f>
        <v>1892.125</v>
      </c>
      <c r="G55" s="154" t="s">
        <v>93</v>
      </c>
      <c r="H55" s="154"/>
      <c r="I55" s="154"/>
      <c r="J55" s="154"/>
      <c r="K55" s="156">
        <f>SUM(K37:K54)</f>
        <v>5019.4059999999999</v>
      </c>
    </row>
    <row r="56" spans="1:13" s="53" customFormat="1">
      <c r="A56" s="105">
        <v>51</v>
      </c>
      <c r="B56" s="139" t="s">
        <v>84</v>
      </c>
      <c r="C56" s="60"/>
      <c r="D56" s="68"/>
      <c r="E56" s="158"/>
      <c r="F56" s="106"/>
      <c r="G56" s="54"/>
      <c r="H56" s="60"/>
      <c r="I56" s="61"/>
      <c r="J56" s="69"/>
      <c r="K56" s="61"/>
    </row>
    <row r="57" spans="1:13" s="53" customFormat="1">
      <c r="A57" s="105">
        <v>52</v>
      </c>
      <c r="B57" s="159" t="s">
        <v>99</v>
      </c>
      <c r="C57" s="160" t="s">
        <v>88</v>
      </c>
      <c r="D57" s="128">
        <v>20</v>
      </c>
      <c r="E57" s="122">
        <v>15</v>
      </c>
      <c r="F57" s="122">
        <f t="shared" si="13"/>
        <v>300</v>
      </c>
      <c r="G57" s="144" t="s">
        <v>151</v>
      </c>
      <c r="H57" s="78" t="s">
        <v>88</v>
      </c>
      <c r="I57" s="142">
        <v>20</v>
      </c>
      <c r="J57" s="122">
        <v>16.670000000000002</v>
      </c>
      <c r="K57" s="142">
        <f>J57*I57</f>
        <v>333.40000000000003</v>
      </c>
    </row>
    <row r="58" spans="1:13">
      <c r="A58" s="105">
        <v>53</v>
      </c>
      <c r="B58" s="159" t="s">
        <v>149</v>
      </c>
      <c r="C58" s="160" t="s">
        <v>80</v>
      </c>
      <c r="D58" s="128">
        <v>2</v>
      </c>
      <c r="E58" s="122">
        <v>20</v>
      </c>
      <c r="F58" s="122">
        <f t="shared" si="13"/>
        <v>40</v>
      </c>
      <c r="G58" s="144" t="s">
        <v>101</v>
      </c>
      <c r="H58" s="78" t="s">
        <v>80</v>
      </c>
      <c r="I58" s="142">
        <v>2</v>
      </c>
      <c r="J58" s="122">
        <v>2.87</v>
      </c>
      <c r="K58" s="142">
        <f t="shared" ref="K58:K61" si="19">J58*I58</f>
        <v>5.74</v>
      </c>
    </row>
    <row r="59" spans="1:13">
      <c r="A59" s="105"/>
      <c r="B59" s="234" t="s">
        <v>195</v>
      </c>
      <c r="C59" s="235" t="s">
        <v>196</v>
      </c>
      <c r="D59" s="128">
        <v>5</v>
      </c>
      <c r="E59" s="122">
        <v>17</v>
      </c>
      <c r="F59" s="122">
        <f t="shared" si="13"/>
        <v>85</v>
      </c>
      <c r="G59" s="42" t="s">
        <v>177</v>
      </c>
      <c r="H59" s="63" t="s">
        <v>88</v>
      </c>
      <c r="I59" s="43">
        <v>5</v>
      </c>
      <c r="J59" s="44">
        <f>34/2</f>
        <v>17</v>
      </c>
      <c r="K59" s="44">
        <f>J59*I59</f>
        <v>85</v>
      </c>
    </row>
    <row r="60" spans="1:13" ht="28.8">
      <c r="A60" s="105">
        <v>54</v>
      </c>
      <c r="B60" s="161" t="s">
        <v>100</v>
      </c>
      <c r="C60" s="162" t="s">
        <v>80</v>
      </c>
      <c r="D60" s="146">
        <v>1</v>
      </c>
      <c r="E60" s="122">
        <v>52</v>
      </c>
      <c r="F60" s="122">
        <f t="shared" si="13"/>
        <v>52</v>
      </c>
      <c r="G60" s="147" t="s">
        <v>106</v>
      </c>
      <c r="H60" s="148" t="s">
        <v>80</v>
      </c>
      <c r="I60" s="149">
        <f>D60</f>
        <v>1</v>
      </c>
      <c r="J60" s="122">
        <v>324.89999999999998</v>
      </c>
      <c r="K60" s="142">
        <f t="shared" si="19"/>
        <v>324.89999999999998</v>
      </c>
    </row>
    <row r="61" spans="1:13" s="53" customFormat="1" ht="28.8">
      <c r="A61" s="105">
        <v>55</v>
      </c>
      <c r="B61" s="161"/>
      <c r="C61" s="162"/>
      <c r="D61" s="146"/>
      <c r="E61" s="122"/>
      <c r="F61" s="122"/>
      <c r="G61" s="147" t="s">
        <v>115</v>
      </c>
      <c r="H61" s="148" t="s">
        <v>80</v>
      </c>
      <c r="I61" s="149">
        <f>D60</f>
        <v>1</v>
      </c>
      <c r="J61" s="122">
        <v>99.67</v>
      </c>
      <c r="K61" s="142">
        <f t="shared" si="19"/>
        <v>99.67</v>
      </c>
    </row>
    <row r="62" spans="1:13" s="53" customFormat="1" ht="28.8">
      <c r="A62" s="105">
        <v>56</v>
      </c>
      <c r="B62" s="70" t="s">
        <v>94</v>
      </c>
      <c r="C62" s="71"/>
      <c r="D62" s="72"/>
      <c r="E62" s="136"/>
      <c r="F62" s="156">
        <f>SUM(F57:F61)</f>
        <v>477</v>
      </c>
      <c r="G62" s="73" t="s">
        <v>95</v>
      </c>
      <c r="H62" s="74"/>
      <c r="I62" s="75"/>
      <c r="J62" s="137"/>
      <c r="K62" s="156">
        <f>SUM(K57:K61)</f>
        <v>848.70999999999992</v>
      </c>
    </row>
    <row r="63" spans="1:13" s="53" customFormat="1">
      <c r="A63" s="105">
        <v>57</v>
      </c>
      <c r="B63" s="106" t="s">
        <v>85</v>
      </c>
      <c r="C63" s="60"/>
      <c r="D63" s="68"/>
      <c r="E63" s="76"/>
      <c r="F63" s="68"/>
      <c r="G63" s="77"/>
      <c r="H63" s="78"/>
      <c r="I63" s="61"/>
      <c r="J63" s="69"/>
      <c r="K63" s="61"/>
    </row>
    <row r="64" spans="1:13" s="53" customFormat="1" ht="28.8">
      <c r="A64" s="105">
        <v>58</v>
      </c>
      <c r="B64" s="134" t="s">
        <v>185</v>
      </c>
      <c r="C64" s="60" t="s">
        <v>87</v>
      </c>
      <c r="D64" s="163">
        <v>77.3</v>
      </c>
      <c r="E64" s="122">
        <v>29</v>
      </c>
      <c r="F64" s="122">
        <f t="shared" si="13"/>
        <v>2241.6999999999998</v>
      </c>
      <c r="G64" s="77"/>
      <c r="H64" s="78"/>
      <c r="I64" s="142"/>
      <c r="J64" s="62"/>
      <c r="K64" s="142"/>
    </row>
    <row r="65" spans="1:12" s="53" customFormat="1">
      <c r="A65" s="105">
        <v>59</v>
      </c>
      <c r="B65" s="134" t="s">
        <v>131</v>
      </c>
      <c r="C65" s="60" t="s">
        <v>86</v>
      </c>
      <c r="D65" s="163">
        <v>17.61</v>
      </c>
      <c r="E65" s="122">
        <v>22</v>
      </c>
      <c r="F65" s="122">
        <f t="shared" si="13"/>
        <v>387.41999999999996</v>
      </c>
      <c r="G65" s="237" t="s">
        <v>198</v>
      </c>
      <c r="H65" s="238" t="s">
        <v>196</v>
      </c>
      <c r="I65" s="142">
        <v>12</v>
      </c>
      <c r="J65" s="122">
        <v>31.67</v>
      </c>
      <c r="K65" s="142">
        <f>I65*J65</f>
        <v>380.04</v>
      </c>
    </row>
    <row r="66" spans="1:12" s="53" customFormat="1">
      <c r="A66" s="105">
        <v>60</v>
      </c>
      <c r="B66" s="134" t="s">
        <v>102</v>
      </c>
      <c r="C66" s="60" t="s">
        <v>104</v>
      </c>
      <c r="D66" s="163">
        <v>0.2</v>
      </c>
      <c r="E66" s="122">
        <v>240</v>
      </c>
      <c r="F66" s="122">
        <f t="shared" si="13"/>
        <v>48</v>
      </c>
      <c r="G66" s="77"/>
      <c r="H66" s="78"/>
      <c r="I66" s="142"/>
      <c r="J66" s="62"/>
      <c r="K66" s="142"/>
    </row>
    <row r="67" spans="1:12" s="53" customFormat="1">
      <c r="A67" s="105">
        <v>61</v>
      </c>
      <c r="B67" s="164" t="s">
        <v>105</v>
      </c>
      <c r="C67" s="60" t="s">
        <v>103</v>
      </c>
      <c r="D67" s="128">
        <v>1</v>
      </c>
      <c r="E67" s="122">
        <v>935</v>
      </c>
      <c r="F67" s="122">
        <f t="shared" si="13"/>
        <v>935</v>
      </c>
      <c r="G67" s="77"/>
      <c r="H67" s="78"/>
      <c r="I67" s="61"/>
      <c r="J67" s="62"/>
      <c r="K67" s="142"/>
    </row>
    <row r="68" spans="1:12" s="53" customFormat="1" ht="28.8">
      <c r="A68" s="105">
        <v>62</v>
      </c>
      <c r="B68" s="236" t="s">
        <v>197</v>
      </c>
      <c r="C68" s="165" t="s">
        <v>187</v>
      </c>
      <c r="D68" s="62">
        <f>317*2</f>
        <v>634</v>
      </c>
      <c r="E68" s="122">
        <v>10.84</v>
      </c>
      <c r="F68" s="122">
        <f t="shared" si="13"/>
        <v>6872.5599999999995</v>
      </c>
      <c r="G68" s="77"/>
      <c r="H68" s="78"/>
      <c r="I68" s="61"/>
      <c r="J68" s="62"/>
      <c r="K68" s="142"/>
    </row>
    <row r="69" spans="1:12">
      <c r="A69" s="105"/>
      <c r="B69" s="70" t="s">
        <v>110</v>
      </c>
      <c r="C69" s="71"/>
      <c r="D69" s="72"/>
      <c r="E69" s="79"/>
      <c r="F69" s="72">
        <f>SUM(F64:F68)</f>
        <v>10484.68</v>
      </c>
      <c r="G69" s="80" t="s">
        <v>120</v>
      </c>
      <c r="H69" s="74"/>
      <c r="I69" s="75"/>
      <c r="J69" s="166"/>
      <c r="K69" s="156">
        <f>SUM(K64:K68)</f>
        <v>380.04</v>
      </c>
    </row>
    <row r="70" spans="1:12">
      <c r="A70" s="105"/>
      <c r="B70" s="22"/>
      <c r="C70" s="23"/>
      <c r="D70" s="81"/>
      <c r="E70" s="41"/>
      <c r="F70" s="24"/>
      <c r="G70" s="25" t="s">
        <v>116</v>
      </c>
      <c r="H70" s="26"/>
      <c r="I70" s="27"/>
      <c r="J70" s="27"/>
      <c r="K70" s="28">
        <f>K69+K62+K55+K35</f>
        <v>15941.133142857143</v>
      </c>
    </row>
    <row r="71" spans="1:12">
      <c r="A71" s="105"/>
      <c r="B71" s="25" t="s">
        <v>117</v>
      </c>
      <c r="C71" s="26"/>
      <c r="D71" s="29"/>
      <c r="E71" s="38"/>
      <c r="F71" s="31">
        <f>F69+F62+F55+F35</f>
        <v>26686.805</v>
      </c>
      <c r="G71" s="32" t="s">
        <v>118</v>
      </c>
      <c r="H71" s="33">
        <v>0.03</v>
      </c>
      <c r="I71" s="27"/>
      <c r="J71" s="27"/>
      <c r="K71" s="28">
        <f>K70*H71</f>
        <v>478.23399428571429</v>
      </c>
    </row>
    <row r="72" spans="1:12">
      <c r="A72" s="82"/>
      <c r="B72" s="32"/>
      <c r="C72" s="34"/>
      <c r="D72" s="30"/>
      <c r="E72" s="39"/>
      <c r="F72" s="31"/>
      <c r="G72" s="35" t="s">
        <v>109</v>
      </c>
      <c r="H72" s="26"/>
      <c r="I72" s="27"/>
      <c r="J72" s="27"/>
      <c r="K72" s="28">
        <f>K70+K71</f>
        <v>16419.367137142857</v>
      </c>
      <c r="L72" s="83"/>
    </row>
    <row r="73" spans="1:12">
      <c r="A73" s="82"/>
      <c r="B73" s="35" t="s">
        <v>108</v>
      </c>
      <c r="C73" s="36"/>
      <c r="D73" s="29"/>
      <c r="E73" s="38"/>
      <c r="F73" s="31">
        <f>F71</f>
        <v>26686.805</v>
      </c>
      <c r="G73" s="35" t="s">
        <v>121</v>
      </c>
      <c r="H73" s="36"/>
      <c r="I73" s="27"/>
      <c r="J73" s="27"/>
      <c r="K73" s="28">
        <f>F73+K72</f>
        <v>43106.172137142858</v>
      </c>
      <c r="L73" s="83"/>
    </row>
    <row r="74" spans="1:12">
      <c r="A74" s="82"/>
      <c r="B74" s="37"/>
      <c r="C74" s="36"/>
      <c r="D74" s="37"/>
      <c r="E74" s="40"/>
      <c r="F74" s="37"/>
      <c r="G74" s="35" t="s">
        <v>119</v>
      </c>
      <c r="H74" s="36"/>
      <c r="I74" s="27"/>
      <c r="J74" s="27"/>
      <c r="K74" s="28">
        <f>K73*0.2</f>
        <v>8621.2344274285715</v>
      </c>
    </row>
    <row r="75" spans="1:12">
      <c r="A75" s="82"/>
      <c r="B75" s="37"/>
      <c r="C75" s="36"/>
      <c r="D75" s="37"/>
      <c r="E75" s="40"/>
      <c r="F75" s="37"/>
      <c r="G75" s="35" t="s">
        <v>122</v>
      </c>
      <c r="H75" s="36"/>
      <c r="I75" s="27"/>
      <c r="J75" s="27"/>
      <c r="K75" s="28">
        <f>K74+K73</f>
        <v>51727.406564571429</v>
      </c>
    </row>
    <row r="77" spans="1:12">
      <c r="A77" s="86"/>
      <c r="B77" s="167" t="s">
        <v>145</v>
      </c>
      <c r="C77" s="87"/>
      <c r="D77" s="86"/>
      <c r="E77" s="88"/>
      <c r="F77" s="86"/>
      <c r="G77" s="89"/>
      <c r="H77" s="90"/>
      <c r="I77" s="91"/>
      <c r="J77" s="91"/>
      <c r="K77" s="91"/>
    </row>
    <row r="78" spans="1:12">
      <c r="A78" s="86"/>
      <c r="B78" s="92"/>
      <c r="C78" s="87"/>
      <c r="D78" s="86"/>
      <c r="E78" s="88"/>
      <c r="F78" s="86"/>
      <c r="G78" s="89"/>
      <c r="H78" s="93"/>
      <c r="I78" s="93"/>
      <c r="J78" s="93"/>
      <c r="K78" s="94"/>
    </row>
    <row r="79" spans="1:12">
      <c r="A79" s="95"/>
      <c r="B79" s="167" t="s">
        <v>146</v>
      </c>
      <c r="C79" s="96"/>
      <c r="D79" s="97"/>
      <c r="E79" s="98"/>
      <c r="F79" s="97"/>
      <c r="G79" s="89"/>
    </row>
    <row r="80" spans="1:12">
      <c r="B80" s="168" t="s">
        <v>147</v>
      </c>
      <c r="G80" s="169"/>
    </row>
    <row r="81" spans="2:7">
      <c r="B81" s="89"/>
    </row>
    <row r="82" spans="2:7">
      <c r="B82" s="89"/>
      <c r="G82" s="89"/>
    </row>
    <row r="83" spans="2:7">
      <c r="B83" s="99"/>
      <c r="G83" s="89"/>
    </row>
    <row r="84" spans="2:7">
      <c r="B84" s="100"/>
      <c r="G84" s="100"/>
    </row>
    <row r="85" spans="2:7">
      <c r="B85" s="100"/>
      <c r="G85" s="99"/>
    </row>
  </sheetData>
  <autoFilter ref="A7:I75"/>
  <dataConsolidate/>
  <mergeCells count="5">
    <mergeCell ref="A4:I4"/>
    <mergeCell ref="A1:B1"/>
    <mergeCell ref="A2:B2"/>
    <mergeCell ref="A3:J3"/>
    <mergeCell ref="A5:K6"/>
  </mergeCells>
  <pageMargins left="0.7" right="0.7" top="0.75" bottom="0.75" header="0.3" footer="0.3"/>
  <pageSetup scale="6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Додаток 2</vt:lpstr>
      <vt:lpstr>Основні положеня</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Dudenko Zhanna</cp:lastModifiedBy>
  <cp:lastPrinted>2023-07-10T06:25:00Z</cp:lastPrinted>
  <dcterms:created xsi:type="dcterms:W3CDTF">1996-10-08T23:32:00Z</dcterms:created>
  <dcterms:modified xsi:type="dcterms:W3CDTF">2023-07-11T10:09:29Z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