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ремонт Охтирка\"/>
    </mc:Choice>
  </mc:AlternateContent>
  <bookViews>
    <workbookView xWindow="0" yWindow="0" windowWidth="28800" windowHeight="1230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Лист1!$A$7:$I$43</definedName>
    <definedName name="Виконується">#REF!</definedName>
  </definedNames>
  <calcPr calcId="162913"/>
</workbook>
</file>

<file path=xl/calcChain.xml><?xml version="1.0" encoding="utf-8"?>
<calcChain xmlns="http://schemas.openxmlformats.org/spreadsheetml/2006/main">
  <c r="K40" i="51" l="1"/>
  <c r="K39" i="51"/>
  <c r="K41" i="51"/>
  <c r="F38" i="51"/>
  <c r="K38" i="51"/>
  <c r="I31" i="51"/>
  <c r="K31" i="51"/>
  <c r="K9" i="51"/>
  <c r="K10" i="51"/>
  <c r="K11" i="51"/>
  <c r="K12" i="51"/>
  <c r="K13" i="51"/>
  <c r="K18" i="51"/>
  <c r="K19" i="51"/>
  <c r="K20" i="51"/>
  <c r="K21" i="51"/>
  <c r="K25" i="51"/>
  <c r="K29" i="51"/>
  <c r="K30" i="51"/>
  <c r="K32" i="51"/>
  <c r="K33" i="51"/>
  <c r="K34" i="51"/>
  <c r="K35" i="51"/>
  <c r="K36" i="51"/>
  <c r="K37" i="51"/>
  <c r="K8" i="51"/>
  <c r="F9" i="51"/>
  <c r="F10" i="51"/>
  <c r="F11" i="51"/>
  <c r="F13" i="51"/>
  <c r="F17" i="51"/>
  <c r="F18" i="51"/>
  <c r="F19" i="51"/>
  <c r="F23" i="51"/>
  <c r="F24" i="51"/>
  <c r="F26" i="51"/>
  <c r="F28" i="51"/>
  <c r="F29" i="51"/>
  <c r="F30" i="51"/>
  <c r="F36" i="51"/>
  <c r="F8" i="51"/>
  <c r="I24" i="51" l="1"/>
  <c r="K24" i="51" s="1"/>
  <c r="I26" i="51"/>
  <c r="K26" i="51" s="1"/>
  <c r="I27" i="51"/>
  <c r="K27" i="51" s="1"/>
  <c r="I16" i="51" l="1"/>
  <c r="K16" i="51" s="1"/>
  <c r="I15" i="51"/>
  <c r="K15" i="51" s="1"/>
  <c r="F41" i="51" l="1"/>
  <c r="K43" i="51" s="1"/>
  <c r="K42" i="51" s="1"/>
</calcChain>
</file>

<file path=xl/sharedStrings.xml><?xml version="1.0" encoding="utf-8"?>
<sst xmlns="http://schemas.openxmlformats.org/spreadsheetml/2006/main" count="235" uniqueCount="144">
  <si>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</si>
  <si>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</si>
  <si>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</si>
  <si>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</si>
  <si>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</si>
  <si>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</si>
  <si>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</si>
  <si>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</si>
  <si>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</si>
  <si>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</si>
  <si>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</si>
  <si>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</si>
  <si>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</si>
  <si>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</si>
  <si>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</si>
  <si>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</si>
  <si>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</si>
  <si>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</si>
  <si>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</si>
  <si>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</si>
  <si>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</si>
  <si>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</si>
  <si>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</si>
  <si>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</si>
  <si>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</si>
  <si>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</si>
  <si>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</si>
  <si>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</si>
  <si>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</si>
  <si>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</si>
  <si>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</si>
  <si>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</si>
  <si>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</si>
  <si>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</si>
  <si>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</si>
  <si>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</si>
  <si>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</si>
  <si>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</si>
  <si>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</si>
  <si>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</si>
  <si>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</si>
  <si>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</si>
  <si>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</si>
  <si>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</si>
  <si>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</si>
  <si>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</si>
  <si>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</si>
  <si>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</si>
  <si>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</si>
  <si>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</si>
  <si>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</si>
  <si>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</si>
  <si>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</si>
  <si>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</si>
  <si>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</si>
  <si>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</si>
  <si>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</si>
  <si>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</si>
  <si>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</si>
  <si>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</si>
  <si>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</si>
  <si>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</si>
  <si>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</si>
  <si>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</si>
  <si>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</si>
  <si>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</si>
  <si>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</si>
  <si>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</si>
  <si>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</si>
  <si>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</si>
  <si>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</si>
  <si>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</si>
  <si>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</si>
  <si>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</si>
  <si>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</si>
  <si>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</si>
  <si>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</si>
  <si>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</si>
  <si>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</si>
  <si>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</si>
  <si>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</si>
  <si>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</si>
  <si>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</si>
  <si>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м.кв</t>
  </si>
  <si>
    <t>м.кв.</t>
  </si>
  <si>
    <t>паков.</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</si>
  <si>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</si>
  <si>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</si>
  <si>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</si>
  <si>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</si>
  <si>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</si>
  <si>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</si>
  <si>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</si>
  <si>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РОБІТ, грн.( без ПДВ):</t>
  </si>
  <si>
    <t>Вартість доставлення матеріалів</t>
  </si>
  <si>
    <t>ВСЬОГО ПО Кошторису  без ПДВ, ГРН.:</t>
  </si>
  <si>
    <t xml:space="preserve"> СТ 17/10 Глибокопроникаюча грунтовка</t>
  </si>
  <si>
    <t xml:space="preserve"> СТ 17/10 Глибокопроникаюча грунтовка </t>
  </si>
  <si>
    <t>м2</t>
  </si>
  <si>
    <t xml:space="preserve">Фуга Ceresit CE 40 aguastatic </t>
  </si>
  <si>
    <t>Клей для плитки Ceresit СМ11</t>
  </si>
  <si>
    <t>Шпаклювання стін і перегородок  (1-но разова шпаклівка  грунтовка і шліфування)</t>
  </si>
  <si>
    <t>Заміна плит стелі Армстронг</t>
  </si>
  <si>
    <t>Фарбування стін (за 2 рази + грунт) ral 9010</t>
  </si>
  <si>
    <t>ручка</t>
  </si>
  <si>
    <t>ТО кондиціонера</t>
  </si>
  <si>
    <t>фреон</t>
  </si>
  <si>
    <t>Фарба інтер'єрна акрилова  LEGENDA RAL 9010</t>
  </si>
  <si>
    <t>Плита підвісної стелі 600х600х13 мм</t>
  </si>
  <si>
    <t>Фарбування мелалевих поверхонь (конвектора)</t>
  </si>
  <si>
    <t>Эмаль акриловая SkyLine для радиаторов термостойкая глянцевая 0,4 л</t>
  </si>
  <si>
    <t>Растворитель Уайт-спирит Maximum 0,35 л 0,24 кг</t>
  </si>
  <si>
    <t>Плитка</t>
  </si>
  <si>
    <t>існує</t>
  </si>
  <si>
    <t>Заміна змішувача</t>
  </si>
  <si>
    <t>Смеситель для умывальника Water House Modern HB101</t>
  </si>
  <si>
    <t>Демонтаж штукатурки (зачистка ГКЛ стен от корозии)</t>
  </si>
  <si>
    <t>Грунтовка фунгицидная Elite Construction Антигрибковая Классик C4</t>
  </si>
  <si>
    <t xml:space="preserve">Укладка тратуарной плитки </t>
  </si>
  <si>
    <t>Сетка сварная оцинкованная 25x25x0,8 мм h=1 м</t>
  </si>
  <si>
    <t>Монтаж арматурної сітки (фасад)</t>
  </si>
  <si>
    <t>Демонтаж штукатурки  (фасад)</t>
  </si>
  <si>
    <t>Штукатурка стен (фасад)</t>
  </si>
  <si>
    <t>Маяк штукатурный 10x3000 мм</t>
  </si>
  <si>
    <t>Дюбель гриб d 6х40 мм, 100шт.</t>
  </si>
  <si>
    <t>Шайба увеличенная М8x24 мм 1 кг Expert Fix М8 уп-1кг, 165шт.</t>
  </si>
  <si>
    <t>Ceresit СТ 85 25 кг</t>
  </si>
  <si>
    <t>Ceresit СТ 29 25 кг</t>
  </si>
  <si>
    <t>Краска резиновая для шифера/бетона/оцинковки Contact RAL-3020 12 кг Red</t>
  </si>
  <si>
    <t>Заміна фурнітури (кріплення)</t>
  </si>
  <si>
    <t>Шпаклевка Dufa Acryl-Spachtel Dufa 8 кг</t>
  </si>
  <si>
    <t>Покраска фасада (за 2 раза + грунт)</t>
  </si>
  <si>
    <t>Встановлення жалюзи</t>
  </si>
  <si>
    <t>Найменування будови та її адреса : м.Охтирка, Армійська, 1</t>
  </si>
  <si>
    <t>Жалюзі тканеві вертиклаьні</t>
  </si>
  <si>
    <t>Плитка тратуарна</t>
  </si>
  <si>
    <t>Укладання плитки з прирізкою (підготвка, грунтування, укладання, затирання швів)</t>
  </si>
  <si>
    <t xml:space="preserve"> ПДВ , ГРН.:</t>
  </si>
  <si>
    <t>дефектний акт</t>
  </si>
  <si>
    <t>Жалюзі тканеві вертикальні</t>
  </si>
  <si>
    <t>Шпаклевка Dufa Acryl-Spachtel Dufa 1,5 кг</t>
  </si>
  <si>
    <t>Фарба інтер'єрна акрилова  RAL 9010</t>
  </si>
  <si>
    <t>Маяк штукатурний ПВХ 10x3000 мм</t>
  </si>
  <si>
    <t>Дюбель-цвях швидкого монтажу Apro гриб 6х40 мм 100 шт./упак.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</si>
</sst>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47">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b/>
      <sz val="11"/>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59">
    <xf numFmtId="0" fontId="0" fillId="0" borderId="0"/>
    <xf numFmtId="0" fontId="17" fillId="0" borderId="0"/>
    <xf numFmtId="0" fontId="15" fillId="0" borderId="0">
      <alignment horizontal="center" vertical="center"/>
    </xf>
    <xf numFmtId="0" fontId="3" fillId="0" borderId="0"/>
    <xf numFmtId="0" fontId="26" fillId="0" borderId="0">
      <alignment horizontal="left" vertical="top"/>
    </xf>
    <xf numFmtId="0" fontId="24" fillId="0" borderId="0"/>
    <xf numFmtId="0" fontId="15" fillId="0" borderId="0">
      <alignment horizontal="center" vertical="center"/>
    </xf>
    <xf numFmtId="0" fontId="16" fillId="0" borderId="0" applyNumberFormat="0" applyFill="0" applyBorder="0" applyAlignment="0" applyProtection="0"/>
    <xf numFmtId="0" fontId="24" fillId="0" borderId="0"/>
    <xf numFmtId="0" fontId="2" fillId="0" borderId="0">
      <alignment vertical="center"/>
    </xf>
    <xf numFmtId="0" fontId="20" fillId="0" borderId="0">
      <alignment horizontal="left" vertical="top"/>
    </xf>
    <xf numFmtId="0" fontId="24" fillId="0" borderId="0"/>
    <xf numFmtId="0" fontId="34" fillId="0" borderId="0">
      <alignment horizontal="left" vertical="top"/>
    </xf>
    <xf numFmtId="0" fontId="20" fillId="0" borderId="0">
      <alignment horizontal="right" vertical="top"/>
    </xf>
    <xf numFmtId="0" fontId="3" fillId="0" borderId="0"/>
    <xf numFmtId="0" fontId="25" fillId="0" borderId="0">
      <alignment horizontal="left" vertical="top"/>
    </xf>
    <xf numFmtId="0" fontId="20" fillId="0" borderId="0">
      <alignment horizontal="center" vertical="top"/>
    </xf>
    <xf numFmtId="0" fontId="30" fillId="0" borderId="0"/>
    <xf numFmtId="0" fontId="3" fillId="0" borderId="0">
      <protection locked="0"/>
    </xf>
    <xf numFmtId="0" fontId="31" fillId="0" borderId="0"/>
    <xf numFmtId="0" fontId="35" fillId="0" borderId="0">
      <alignment horizontal="left" vertical="top"/>
    </xf>
    <xf numFmtId="0" fontId="29" fillId="8" borderId="0" applyNumberFormat="0" applyBorder="0" applyAlignment="0" applyProtection="0"/>
    <xf numFmtId="0" fontId="15" fillId="0" borderId="0">
      <alignment horizontal="center" vertical="center"/>
    </xf>
    <xf numFmtId="0" fontId="1" fillId="0" borderId="0"/>
    <xf numFmtId="165" fontId="33" fillId="0" borderId="0" applyBorder="0" applyProtection="0"/>
    <xf numFmtId="0" fontId="19" fillId="0" borderId="15" applyNumberFormat="0" applyFill="0" applyAlignment="0" applyProtection="0"/>
    <xf numFmtId="0" fontId="22" fillId="0" borderId="0">
      <alignment horizontal="left" vertical="top"/>
    </xf>
    <xf numFmtId="0" fontId="3" fillId="0" borderId="0"/>
    <xf numFmtId="0" fontId="24" fillId="0" borderId="0"/>
    <xf numFmtId="0" fontId="20" fillId="0" borderId="0">
      <alignment horizontal="center" vertical="top"/>
    </xf>
    <xf numFmtId="0" fontId="25" fillId="0" borderId="0">
      <alignment horizontal="left" vertical="top"/>
    </xf>
    <xf numFmtId="0" fontId="40" fillId="0" borderId="0"/>
    <xf numFmtId="0" fontId="25" fillId="0" borderId="0">
      <alignment horizontal="right" vertical="top"/>
    </xf>
    <xf numFmtId="0" fontId="23" fillId="0" borderId="0">
      <alignment horizontal="right" vertical="top"/>
    </xf>
    <xf numFmtId="0" fontId="36" fillId="0" borderId="0">
      <alignment horizontal="left" vertical="top"/>
    </xf>
    <xf numFmtId="0" fontId="32" fillId="0" borderId="0">
      <alignment horizontal="left" vertical="top"/>
    </xf>
    <xf numFmtId="0" fontId="21" fillId="0" borderId="0">
      <alignment horizontal="left" vertical="top"/>
    </xf>
    <xf numFmtId="0" fontId="23" fillId="0" borderId="0">
      <alignment horizontal="left" vertical="top"/>
    </xf>
    <xf numFmtId="0" fontId="21" fillId="0" borderId="0">
      <alignment horizontal="left" vertical="top"/>
    </xf>
    <xf numFmtId="0" fontId="28" fillId="0" borderId="0">
      <alignment horizontal="left" vertical="center"/>
    </xf>
    <xf numFmtId="0" fontId="23" fillId="0" borderId="0">
      <alignment horizontal="left" vertical="top"/>
    </xf>
    <xf numFmtId="0" fontId="27" fillId="0" borderId="0">
      <alignment horizontal="left" vertical="top"/>
    </xf>
    <xf numFmtId="0" fontId="23" fillId="0" borderId="0">
      <alignment horizontal="left" vertical="top"/>
    </xf>
    <xf numFmtId="0" fontId="23" fillId="0" borderId="0">
      <alignment horizontal="left" vertical="top"/>
    </xf>
    <xf numFmtId="0" fontId="23" fillId="0" borderId="0">
      <alignment horizontal="left" vertical="top"/>
    </xf>
    <xf numFmtId="0" fontId="37" fillId="0" borderId="0" applyNumberFormat="0" applyFill="0" applyBorder="0" applyAlignment="0" applyProtection="0"/>
    <xf numFmtId="0" fontId="24" fillId="0" borderId="1"/>
    <xf numFmtId="0" fontId="17" fillId="0" borderId="0"/>
    <xf numFmtId="0" fontId="24" fillId="0" borderId="0"/>
    <xf numFmtId="0" fontId="18" fillId="0" borderId="0">
      <alignment vertical="center"/>
    </xf>
    <xf numFmtId="0" fontId="24" fillId="0" borderId="0"/>
    <xf numFmtId="0" fontId="24" fillId="0" borderId="0"/>
    <xf numFmtId="0" fontId="24" fillId="0" borderId="0"/>
    <xf numFmtId="0" fontId="17" fillId="0" borderId="0"/>
    <xf numFmtId="0" fontId="30" fillId="0" borderId="0"/>
    <xf numFmtId="164" fontId="1" fillId="0" borderId="0" applyFont="0" applyFill="0" applyBorder="0" applyAlignment="0" applyProtection="0"/>
    <xf numFmtId="0" fontId="42" fillId="0" borderId="0">
      <protection locked="0"/>
    </xf>
    <xf numFmtId="0" fontId="42" fillId="0" borderId="0"/>
    <xf numFmtId="0" fontId="44" fillId="0" borderId="0"/>
  </cellStyleXfs>
  <cellXfs count="161">
    <xf numFmtId="0" fontId="0" fillId="0" borderId="0" xfId="0"/>
    <xf numFmtId="0" fontId="3" fillId="0" borderId="0" xfId="3" applyFont="1" applyFill="1" applyBorder="1"/>
    <xf numFmtId="0" fontId="4" fillId="0" borderId="0" xfId="47" applyFont="1" applyFill="1" applyBorder="1" applyAlignment="1">
      <alignment horizontal="left" vertical="top"/>
    </xf>
    <xf numFmtId="0" fontId="5" fillId="0" borderId="0" xfId="3" applyFont="1" applyFill="1" applyBorder="1" applyAlignment="1">
      <alignment vertical="center" wrapText="1"/>
    </xf>
    <xf numFmtId="0" fontId="7" fillId="0" borderId="5" xfId="3" applyFont="1" applyFill="1" applyBorder="1" applyAlignment="1">
      <alignment horizontal="left" vertical="top"/>
    </xf>
    <xf numFmtId="0" fontId="3" fillId="0" borderId="5" xfId="3" applyFont="1" applyFill="1" applyBorder="1" applyAlignment="1">
      <alignment horizontal="left" vertical="center"/>
    </xf>
    <xf numFmtId="0" fontId="3" fillId="0" borderId="0" xfId="3" applyFont="1" applyFill="1" applyBorder="1" applyAlignment="1">
      <alignment horizontal="left" vertical="center"/>
    </xf>
    <xf numFmtId="0" fontId="3" fillId="0" borderId="5" xfId="3" applyFont="1" applyFill="1" applyBorder="1"/>
    <xf numFmtId="0" fontId="3" fillId="0" borderId="10" xfId="3" applyFont="1" applyFill="1" applyBorder="1" applyAlignment="1">
      <alignment horizontal="left" vertical="center"/>
    </xf>
    <xf numFmtId="0" fontId="3" fillId="0" borderId="10" xfId="3" applyFont="1" applyFill="1" applyBorder="1"/>
    <xf numFmtId="0" fontId="8" fillId="0" borderId="0" xfId="8" applyFont="1"/>
    <xf numFmtId="0" fontId="10" fillId="0" borderId="0" xfId="8" applyFont="1"/>
    <xf numFmtId="0" fontId="4" fillId="0" borderId="0" xfId="47" applyFont="1" applyFill="1" applyAlignment="1">
      <alignment horizontal="center" vertical="top" wrapText="1"/>
    </xf>
    <xf numFmtId="0" fontId="10" fillId="0" borderId="0" xfId="8" applyFont="1" applyAlignment="1">
      <alignment horizontal="center" vertical="top" wrapText="1"/>
    </xf>
    <xf numFmtId="0" fontId="10" fillId="0" borderId="0" xfId="8" applyFont="1" applyAlignment="1">
      <alignment wrapText="1"/>
    </xf>
    <xf numFmtId="0" fontId="8" fillId="0" borderId="1" xfId="8" applyFont="1" applyBorder="1"/>
    <xf numFmtId="0" fontId="5" fillId="0" borderId="1" xfId="8" applyFont="1" applyBorder="1" applyAlignment="1">
      <alignment horizontal="center" vertical="center"/>
    </xf>
    <xf numFmtId="0" fontId="10" fillId="0" borderId="13" xfId="8" applyFont="1" applyBorder="1"/>
    <xf numFmtId="0" fontId="10" fillId="0" borderId="0" xfId="8" applyFont="1" applyBorder="1"/>
    <xf numFmtId="0" fontId="10" fillId="0" borderId="0" xfId="8" applyFont="1" applyBorder="1" applyAlignment="1">
      <alignment horizontal="left" wrapText="1"/>
    </xf>
    <xf numFmtId="0" fontId="10" fillId="0" borderId="0" xfId="8" applyFont="1" applyBorder="1" applyAlignment="1">
      <alignment horizontal="left"/>
    </xf>
    <xf numFmtId="0" fontId="8" fillId="0" borderId="0" xfId="8" applyFont="1" applyBorder="1"/>
    <xf numFmtId="0" fontId="41" fillId="4" borderId="1" xfId="47" applyFont="1" applyFill="1" applyBorder="1" applyAlignment="1">
      <alignment horizontal="left" wrapText="1"/>
    </xf>
    <xf numFmtId="0" fontId="41" fillId="4" borderId="1" xfId="47" applyFont="1" applyFill="1" applyBorder="1" applyAlignment="1">
      <alignment horizontal="center" vertical="center" wrapText="1"/>
    </xf>
    <xf numFmtId="4" fontId="41" fillId="4" borderId="1" xfId="47" applyNumberFormat="1" applyFont="1" applyFill="1" applyBorder="1" applyAlignment="1">
      <alignment horizontal="center" vertical="center" wrapText="1"/>
    </xf>
    <xf numFmtId="49" fontId="41" fillId="4" borderId="1" xfId="47" applyNumberFormat="1" applyFont="1" applyFill="1" applyBorder="1" applyAlignment="1" applyProtection="1">
      <alignment horizontal="center" vertical="center" wrapText="1"/>
      <protection locked="0"/>
    </xf>
    <xf numFmtId="0" fontId="41" fillId="0" borderId="0" xfId="0" applyFont="1"/>
    <xf numFmtId="0" fontId="43" fillId="3" borderId="1" xfId="47" applyFont="1" applyFill="1" applyBorder="1" applyAlignment="1">
      <alignment horizontal="center" wrapText="1"/>
    </xf>
    <xf numFmtId="0" fontId="43" fillId="3" borderId="1" xfId="47" applyFont="1" applyFill="1" applyBorder="1" applyAlignment="1">
      <alignment horizontal="left"/>
    </xf>
    <xf numFmtId="0" fontId="43" fillId="3" borderId="1" xfId="47" applyFont="1" applyFill="1" applyBorder="1" applyAlignment="1">
      <alignment horizontal="left" wrapText="1"/>
    </xf>
    <xf numFmtId="4" fontId="43" fillId="3" borderId="1" xfId="47" applyNumberFormat="1" applyFont="1" applyFill="1" applyBorder="1" applyAlignment="1">
      <alignment horizontal="left" wrapText="1"/>
    </xf>
    <xf numFmtId="4" fontId="43" fillId="3" borderId="1" xfId="47" applyNumberFormat="1" applyFont="1" applyFill="1" applyBorder="1" applyAlignment="1">
      <alignment horizontal="center" wrapText="1"/>
    </xf>
    <xf numFmtId="0" fontId="41" fillId="0" borderId="0" xfId="0" applyFont="1" applyFill="1"/>
    <xf numFmtId="0" fontId="41" fillId="4" borderId="1" xfId="0" applyFont="1" applyFill="1" applyBorder="1" applyAlignment="1">
      <alignment horizontal="left" vertical="top"/>
    </xf>
    <xf numFmtId="1" fontId="41" fillId="0" borderId="1" xfId="58" applyNumberFormat="1" applyFont="1" applyFill="1" applyBorder="1" applyAlignment="1">
      <alignment horizontal="left" vertical="top"/>
    </xf>
    <xf numFmtId="4" fontId="41" fillId="0" borderId="0" xfId="0" applyNumberFormat="1" applyFont="1"/>
    <xf numFmtId="0" fontId="41" fillId="0" borderId="0" xfId="0" applyFont="1" applyAlignment="1">
      <alignment horizontal="center" vertical="center"/>
    </xf>
    <xf numFmtId="0" fontId="41" fillId="0" borderId="0" xfId="0" applyFont="1" applyAlignment="1">
      <alignment horizontal="center"/>
    </xf>
    <xf numFmtId="0" fontId="45" fillId="4" borderId="0" xfId="0" applyFont="1" applyFill="1"/>
    <xf numFmtId="0" fontId="45" fillId="0" borderId="0" xfId="0" applyFont="1"/>
    <xf numFmtId="0" fontId="43" fillId="2" borderId="1" xfId="47" applyFont="1" applyFill="1" applyBorder="1" applyAlignment="1">
      <alignment horizontal="left" wrapText="1"/>
    </xf>
    <xf numFmtId="0" fontId="43" fillId="2" borderId="1" xfId="47" applyFont="1" applyFill="1" applyBorder="1" applyAlignment="1">
      <alignment horizontal="center" vertical="center" wrapText="1"/>
    </xf>
    <xf numFmtId="166" fontId="41" fillId="2" borderId="1" xfId="47" applyNumberFormat="1" applyFont="1" applyFill="1" applyBorder="1" applyAlignment="1">
      <alignment horizontal="center" vertical="center"/>
    </xf>
    <xf numFmtId="166" fontId="43" fillId="2" borderId="1" xfId="47" applyNumberFormat="1" applyFont="1" applyFill="1" applyBorder="1" applyAlignment="1">
      <alignment horizontal="center" vertical="center"/>
    </xf>
    <xf numFmtId="4" fontId="41" fillId="2" borderId="1" xfId="47" applyNumberFormat="1" applyFont="1" applyFill="1" applyBorder="1" applyAlignment="1">
      <alignment horizontal="left" wrapText="1"/>
    </xf>
    <xf numFmtId="4" fontId="41" fillId="2" borderId="1" xfId="47" applyNumberFormat="1" applyFont="1" applyFill="1" applyBorder="1" applyAlignment="1">
      <alignment horizontal="center" wrapText="1"/>
    </xf>
    <xf numFmtId="4" fontId="43" fillId="2" borderId="1" xfId="47" applyNumberFormat="1" applyFont="1" applyFill="1" applyBorder="1" applyAlignment="1">
      <alignment horizontal="center" vertical="center"/>
    </xf>
    <xf numFmtId="0" fontId="43" fillId="2" borderId="1" xfId="27" applyFont="1" applyFill="1" applyBorder="1" applyAlignment="1">
      <alignment horizontal="left" wrapText="1"/>
    </xf>
    <xf numFmtId="10" fontId="43" fillId="2" borderId="1" xfId="47" applyNumberFormat="1" applyFont="1" applyFill="1" applyBorder="1" applyAlignment="1">
      <alignment horizontal="center" vertical="center" wrapText="1"/>
    </xf>
    <xf numFmtId="9" fontId="43" fillId="2" borderId="1" xfId="47" applyNumberFormat="1" applyFont="1" applyFill="1" applyBorder="1" applyAlignment="1">
      <alignment horizontal="center" vertical="center" wrapText="1"/>
    </xf>
    <xf numFmtId="4" fontId="41" fillId="2" borderId="1" xfId="47" applyNumberFormat="1" applyFont="1" applyFill="1" applyBorder="1" applyAlignment="1">
      <alignment horizontal="left"/>
    </xf>
    <xf numFmtId="4" fontId="41" fillId="2" borderId="1" xfId="47" applyNumberFormat="1" applyFont="1" applyFill="1" applyBorder="1" applyAlignment="1">
      <alignment horizontal="center"/>
    </xf>
    <xf numFmtId="0" fontId="43" fillId="2" borderId="1" xfId="47" applyFont="1" applyFill="1" applyBorder="1" applyAlignment="1">
      <alignment horizontal="left"/>
    </xf>
    <xf numFmtId="0" fontId="41" fillId="2" borderId="1" xfId="47" applyFont="1" applyFill="1" applyBorder="1" applyAlignment="1">
      <alignment horizontal="center" vertical="center"/>
    </xf>
    <xf numFmtId="0" fontId="41" fillId="2" borderId="1" xfId="47" applyFont="1" applyFill="1" applyBorder="1" applyAlignment="1">
      <alignment horizontal="left"/>
    </xf>
    <xf numFmtId="0" fontId="41" fillId="2" borderId="1" xfId="47" applyFont="1" applyFill="1" applyBorder="1" applyAlignment="1">
      <alignment horizontal="center"/>
    </xf>
    <xf numFmtId="2" fontId="41" fillId="4" borderId="1" xfId="0" applyNumberFormat="1" applyFont="1" applyFill="1" applyBorder="1" applyAlignment="1">
      <alignment horizontal="center" vertical="top"/>
    </xf>
    <xf numFmtId="0" fontId="41" fillId="4" borderId="1" xfId="0" applyFont="1" applyFill="1" applyBorder="1" applyAlignment="1">
      <alignment horizontal="center" vertical="top"/>
    </xf>
    <xf numFmtId="166" fontId="41" fillId="4" borderId="1" xfId="47" applyNumberFormat="1" applyFont="1" applyFill="1" applyBorder="1" applyAlignment="1">
      <alignment horizontal="center" vertical="center" wrapText="1"/>
    </xf>
    <xf numFmtId="0" fontId="41" fillId="4" borderId="1" xfId="0" applyFont="1" applyFill="1" applyBorder="1" applyAlignment="1">
      <alignment vertical="center" wrapText="1"/>
    </xf>
    <xf numFmtId="166" fontId="41" fillId="4" borderId="1" xfId="0" applyNumberFormat="1" applyFont="1" applyFill="1" applyBorder="1" applyAlignment="1">
      <alignment horizontal="center" vertical="center"/>
    </xf>
    <xf numFmtId="166" fontId="41" fillId="4" borderId="1" xfId="47" applyNumberFormat="1" applyFont="1" applyFill="1" applyBorder="1" applyAlignment="1">
      <alignment horizontal="center" vertical="center"/>
    </xf>
    <xf numFmtId="166" fontId="41" fillId="4" borderId="1" xfId="0" applyNumberFormat="1" applyFont="1" applyFill="1" applyBorder="1" applyAlignment="1">
      <alignment horizontal="left" vertical="center" wrapText="1"/>
    </xf>
    <xf numFmtId="0" fontId="41" fillId="4" borderId="1" xfId="0" applyFont="1" applyFill="1" applyBorder="1" applyAlignment="1">
      <alignment horizontal="center" vertical="center"/>
    </xf>
    <xf numFmtId="49" fontId="41" fillId="4" borderId="1" xfId="47" applyNumberFormat="1" applyFont="1" applyFill="1" applyBorder="1" applyAlignment="1" applyProtection="1">
      <alignment horizontal="left" vertical="top" wrapText="1"/>
      <protection locked="0"/>
    </xf>
    <xf numFmtId="166" fontId="41" fillId="4" borderId="16" xfId="0" applyNumberFormat="1" applyFont="1" applyFill="1" applyBorder="1" applyAlignment="1">
      <alignment horizontal="center" vertical="center"/>
    </xf>
    <xf numFmtId="0" fontId="41" fillId="4" borderId="1" xfId="18" applyFont="1" applyFill="1" applyBorder="1" applyAlignment="1" applyProtection="1">
      <alignment horizontal="left" vertical="center" wrapText="1"/>
    </xf>
    <xf numFmtId="0" fontId="41" fillId="4" borderId="1" xfId="27" applyFont="1" applyFill="1" applyBorder="1" applyAlignment="1" applyProtection="1">
      <alignment horizontal="center" vertical="center" wrapText="1"/>
    </xf>
    <xf numFmtId="0" fontId="41" fillId="4" borderId="1" xfId="47" applyFont="1" applyFill="1" applyBorder="1" applyAlignment="1">
      <alignment horizontal="left" vertical="center" wrapText="1"/>
    </xf>
    <xf numFmtId="166" fontId="41" fillId="4" borderId="1" xfId="0" applyNumberFormat="1" applyFont="1" applyFill="1" applyBorder="1" applyAlignment="1">
      <alignment horizontal="left" vertical="center"/>
    </xf>
    <xf numFmtId="0" fontId="41" fillId="4" borderId="1" xfId="7" applyFont="1" applyFill="1" applyBorder="1" applyAlignment="1">
      <alignment horizontal="left" wrapText="1"/>
    </xf>
    <xf numFmtId="0" fontId="41" fillId="4" borderId="1" xfId="7" applyFont="1" applyFill="1" applyBorder="1" applyAlignment="1">
      <alignment horizontal="center" vertical="center" wrapText="1"/>
    </xf>
    <xf numFmtId="4" fontId="41" fillId="4" borderId="1" xfId="58" applyNumberFormat="1" applyFont="1" applyFill="1" applyBorder="1" applyAlignment="1">
      <alignment horizontal="center" vertical="center"/>
    </xf>
    <xf numFmtId="0" fontId="41" fillId="4" borderId="1" xfId="0" applyFont="1" applyFill="1" applyBorder="1"/>
    <xf numFmtId="0" fontId="41" fillId="4" borderId="1" xfId="0" applyFont="1" applyFill="1" applyBorder="1" applyAlignment="1">
      <alignment horizontal="left" vertical="center" wrapText="1"/>
    </xf>
    <xf numFmtId="0" fontId="41" fillId="4" borderId="1" xfId="18" applyFont="1" applyFill="1" applyBorder="1" applyAlignment="1" applyProtection="1">
      <alignment horizontal="center" vertical="center" wrapText="1"/>
    </xf>
    <xf numFmtId="166" fontId="45" fillId="4" borderId="1" xfId="7" applyNumberFormat="1" applyFont="1" applyFill="1" applyBorder="1" applyAlignment="1">
      <alignment horizontal="center" vertical="center"/>
    </xf>
    <xf numFmtId="1" fontId="41" fillId="0" borderId="1" xfId="47" applyNumberFormat="1" applyFont="1" applyFill="1" applyBorder="1" applyAlignment="1">
      <alignment horizontal="center" vertical="center"/>
    </xf>
    <xf numFmtId="0" fontId="45" fillId="0" borderId="0" xfId="0" applyFont="1" applyAlignment="1">
      <alignment wrapText="1"/>
    </xf>
    <xf numFmtId="166" fontId="45" fillId="0" borderId="0" xfId="0" applyNumberFormat="1" applyFont="1"/>
    <xf numFmtId="4" fontId="45" fillId="0" borderId="0" xfId="0" applyNumberFormat="1" applyFont="1"/>
    <xf numFmtId="0" fontId="45" fillId="0" borderId="0" xfId="0" applyFont="1" applyAlignment="1">
      <alignment horizontal="center" vertical="center"/>
    </xf>
    <xf numFmtId="166" fontId="41" fillId="0" borderId="0" xfId="0" applyNumberFormat="1" applyFont="1"/>
    <xf numFmtId="166" fontId="43" fillId="4" borderId="0" xfId="0" applyNumberFormat="1" applyFont="1" applyFill="1" applyAlignment="1">
      <alignment horizontal="center" vertical="center" wrapText="1"/>
    </xf>
    <xf numFmtId="0" fontId="45" fillId="0" borderId="0" xfId="47" applyFont="1" applyAlignment="1">
      <alignment horizontal="left" vertical="top"/>
    </xf>
    <xf numFmtId="0" fontId="45" fillId="0" borderId="0" xfId="47" applyFont="1" applyAlignment="1">
      <alignment vertical="top"/>
    </xf>
    <xf numFmtId="166" fontId="45" fillId="0" borderId="0" xfId="47" applyNumberFormat="1" applyFont="1" applyAlignment="1">
      <alignment horizontal="center" vertical="center"/>
    </xf>
    <xf numFmtId="1" fontId="46" fillId="0" borderId="0" xfId="47" applyNumberFormat="1" applyFont="1" applyFill="1" applyBorder="1" applyAlignment="1"/>
    <xf numFmtId="1" fontId="46" fillId="0" borderId="0" xfId="47" applyNumberFormat="1" applyFont="1" applyFill="1" applyBorder="1" applyAlignment="1">
      <alignment horizontal="center" vertical="center"/>
    </xf>
    <xf numFmtId="0" fontId="45" fillId="0" borderId="0" xfId="47" applyFont="1" applyBorder="1" applyAlignment="1">
      <alignment horizontal="left" vertical="top"/>
    </xf>
    <xf numFmtId="4" fontId="45" fillId="0" borderId="0" xfId="47" applyNumberFormat="1" applyFont="1" applyBorder="1" applyAlignment="1">
      <alignment horizontal="left" vertical="top"/>
    </xf>
    <xf numFmtId="0" fontId="43" fillId="0" borderId="0" xfId="0" applyFont="1" applyAlignment="1">
      <alignment horizontal="center" vertical="top" wrapText="1"/>
    </xf>
    <xf numFmtId="0" fontId="43" fillId="0" borderId="0" xfId="0" applyFont="1" applyAlignment="1">
      <alignment horizontal="left" vertical="top" wrapText="1"/>
    </xf>
    <xf numFmtId="4" fontId="46" fillId="0" borderId="0" xfId="47" applyNumberFormat="1" applyFont="1" applyFill="1" applyAlignment="1">
      <alignment horizontal="left" vertical="top"/>
    </xf>
    <xf numFmtId="0" fontId="46" fillId="0" borderId="0" xfId="47" applyFont="1" applyFill="1" applyAlignment="1">
      <alignment horizontal="center" vertical="center" wrapText="1"/>
    </xf>
    <xf numFmtId="166" fontId="45" fillId="0" borderId="0" xfId="47" applyNumberFormat="1" applyFont="1" applyAlignment="1">
      <alignment horizontal="left" vertical="top"/>
    </xf>
    <xf numFmtId="0" fontId="46" fillId="0" borderId="0" xfId="47" applyFont="1" applyFill="1" applyBorder="1" applyAlignment="1">
      <alignment horizontal="left" vertical="top" wrapText="1"/>
    </xf>
    <xf numFmtId="0" fontId="46" fillId="0" borderId="0" xfId="47" applyFont="1" applyFill="1" applyAlignment="1">
      <alignment horizontal="left" vertical="top"/>
    </xf>
    <xf numFmtId="4" fontId="45" fillId="0" borderId="0" xfId="47" applyNumberFormat="1" applyFont="1" applyAlignment="1">
      <alignment horizontal="left" vertical="top"/>
    </xf>
    <xf numFmtId="0" fontId="45" fillId="0" borderId="0" xfId="47" applyFont="1" applyFill="1" applyAlignment="1">
      <alignment horizontal="left" vertical="top"/>
    </xf>
    <xf numFmtId="4" fontId="45" fillId="0" borderId="0" xfId="47" applyNumberFormat="1" applyFont="1" applyFill="1" applyAlignment="1">
      <alignment horizontal="left" vertical="top"/>
    </xf>
    <xf numFmtId="0" fontId="45" fillId="0" borderId="0" xfId="47" applyFont="1" applyFill="1" applyAlignment="1">
      <alignment horizontal="left" vertical="top" wrapText="1"/>
    </xf>
    <xf numFmtId="0" fontId="14" fillId="0" borderId="1" xfId="8" applyFont="1" applyBorder="1" applyAlignment="1">
      <alignment horizontal="left" vertical="top" wrapText="1"/>
    </xf>
    <xf numFmtId="0" fontId="14" fillId="0" borderId="1" xfId="8" applyFont="1" applyBorder="1" applyAlignment="1">
      <alignment horizontal="left" vertical="top"/>
    </xf>
    <xf numFmtId="0" fontId="14" fillId="0" borderId="1" xfId="8" applyFont="1" applyBorder="1" applyAlignment="1">
      <alignment horizontal="left" vertical="center" wrapText="1"/>
    </xf>
    <xf numFmtId="0" fontId="14" fillId="0" borderId="1" xfId="8" applyFont="1" applyBorder="1" applyAlignment="1">
      <alignment horizontal="center" vertical="center" wrapText="1"/>
    </xf>
    <xf numFmtId="0" fontId="14" fillId="0" borderId="1" xfId="8" applyFont="1" applyBorder="1" applyAlignment="1">
      <alignment horizontal="center" vertical="center"/>
    </xf>
    <xf numFmtId="0" fontId="14" fillId="0" borderId="1" xfId="8" applyFont="1" applyBorder="1" applyAlignment="1">
      <alignment horizontal="left" wrapText="1"/>
    </xf>
    <xf numFmtId="0" fontId="4" fillId="0" borderId="1" xfId="8" applyFont="1" applyBorder="1" applyAlignment="1">
      <alignment horizontal="center"/>
    </xf>
    <xf numFmtId="0" fontId="4" fillId="0" borderId="1" xfId="8" applyFont="1" applyBorder="1" applyAlignment="1">
      <alignment horizontal="left" vertical="top" wrapText="1"/>
    </xf>
    <xf numFmtId="0" fontId="14" fillId="0" borderId="1" xfId="8" applyFont="1" applyBorder="1" applyAlignment="1">
      <alignment horizontal="center"/>
    </xf>
    <xf numFmtId="0" fontId="5" fillId="0" borderId="1" xfId="8" applyFont="1" applyBorder="1" applyAlignment="1">
      <alignment horizontal="center"/>
    </xf>
    <xf numFmtId="0" fontId="14" fillId="0" borderId="1" xfId="8" applyFont="1" applyBorder="1" applyAlignment="1">
      <alignment horizontal="left"/>
    </xf>
    <xf numFmtId="0" fontId="10" fillId="0" borderId="2" xfId="8" applyFont="1" applyBorder="1" applyAlignment="1">
      <alignment horizontal="left" wrapText="1"/>
    </xf>
    <xf numFmtId="0" fontId="10" fillId="0" borderId="12" xfId="8" applyFont="1" applyBorder="1" applyAlignment="1">
      <alignment horizontal="left"/>
    </xf>
    <xf numFmtId="0" fontId="10" fillId="0" borderId="14" xfId="8" applyFont="1" applyBorder="1" applyAlignment="1">
      <alignment horizontal="left"/>
    </xf>
    <xf numFmtId="0" fontId="10" fillId="0" borderId="2" xfId="8" applyFont="1" applyFill="1" applyBorder="1" applyAlignment="1">
      <alignment horizontal="left" wrapText="1"/>
    </xf>
    <xf numFmtId="0" fontId="10" fillId="0" borderId="12" xfId="8" applyFont="1" applyFill="1" applyBorder="1" applyAlignment="1">
      <alignment horizontal="left"/>
    </xf>
    <xf numFmtId="0" fontId="10" fillId="0" borderId="14" xfId="8" applyFont="1" applyFill="1" applyBorder="1" applyAlignment="1">
      <alignment horizontal="left"/>
    </xf>
    <xf numFmtId="0" fontId="10" fillId="0" borderId="13" xfId="8" applyFont="1" applyBorder="1" applyAlignment="1">
      <alignment horizontal="left" wrapText="1"/>
    </xf>
    <xf numFmtId="0" fontId="10" fillId="0" borderId="13" xfId="8" applyFont="1" applyBorder="1" applyAlignment="1">
      <alignment horizontal="left"/>
    </xf>
    <xf numFmtId="0" fontId="9" fillId="0" borderId="0" xfId="8" applyFont="1" applyAlignment="1">
      <alignment horizontal="right" vertical="top" wrapText="1"/>
    </xf>
    <xf numFmtId="0" fontId="9" fillId="0" borderId="0" xfId="8" applyFont="1" applyAlignment="1">
      <alignment horizontal="right" vertical="top"/>
    </xf>
    <xf numFmtId="0" fontId="5" fillId="0" borderId="0" xfId="8" applyFont="1" applyAlignment="1">
      <alignment horizontal="right" wrapText="1"/>
    </xf>
    <xf numFmtId="0" fontId="5" fillId="0" borderId="0" xfId="8" applyFont="1" applyAlignment="1">
      <alignment horizontal="right"/>
    </xf>
    <xf numFmtId="0" fontId="11" fillId="0" borderId="0" xfId="47" applyFont="1" applyFill="1" applyAlignment="1">
      <alignment horizontal="center" vertical="top" wrapText="1"/>
    </xf>
    <xf numFmtId="0" fontId="12" fillId="0" borderId="0" xfId="8" applyFont="1" applyAlignment="1">
      <alignment horizontal="center" vertical="top" wrapText="1"/>
    </xf>
    <xf numFmtId="0" fontId="12" fillId="0" borderId="0" xfId="8" applyFont="1" applyAlignment="1">
      <alignment wrapText="1"/>
    </xf>
    <xf numFmtId="0" fontId="13" fillId="0" borderId="2" xfId="47" applyFont="1" applyBorder="1" applyAlignment="1">
      <alignment horizontal="left" vertical="top" wrapText="1"/>
    </xf>
    <xf numFmtId="0" fontId="13" fillId="0" borderId="12" xfId="8" applyFont="1" applyBorder="1" applyAlignment="1">
      <alignment horizontal="left" wrapText="1"/>
    </xf>
    <xf numFmtId="0" fontId="13" fillId="0" borderId="14" xfId="8" applyFont="1" applyBorder="1" applyAlignment="1">
      <alignment horizontal="left" wrapText="1"/>
    </xf>
    <xf numFmtId="0" fontId="2" fillId="0" borderId="5"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4" fillId="5" borderId="3" xfId="47" applyFont="1" applyFill="1" applyBorder="1" applyAlignment="1">
      <alignment horizontal="left" vertical="center"/>
    </xf>
    <xf numFmtId="0" fontId="4" fillId="5" borderId="4" xfId="47" applyFont="1" applyFill="1" applyBorder="1" applyAlignment="1">
      <alignment horizontal="left" vertical="center"/>
    </xf>
    <xf numFmtId="0" fontId="4" fillId="5" borderId="8" xfId="47" applyFont="1" applyFill="1" applyBorder="1" applyAlignment="1">
      <alignment horizontal="left" vertical="center"/>
    </xf>
    <xf numFmtId="0" fontId="3" fillId="0" borderId="5"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10" xfId="3" applyFont="1" applyFill="1" applyBorder="1" applyAlignment="1">
      <alignment horizontal="left" vertical="center" wrapText="1"/>
    </xf>
    <xf numFmtId="0" fontId="3" fillId="0" borderId="5" xfId="3" applyFont="1" applyFill="1" applyBorder="1" applyAlignment="1">
      <alignment wrapText="1"/>
    </xf>
    <xf numFmtId="0" fontId="3" fillId="0" borderId="0" xfId="3" applyFont="1" applyFill="1" applyBorder="1"/>
    <xf numFmtId="0" fontId="3" fillId="0" borderId="10" xfId="3" applyFont="1" applyFill="1" applyBorder="1"/>
    <xf numFmtId="0" fontId="3" fillId="6" borderId="7" xfId="3" applyFont="1" applyFill="1" applyBorder="1" applyAlignment="1">
      <alignment wrapText="1"/>
    </xf>
    <xf numFmtId="0" fontId="3" fillId="6" borderId="1" xfId="3" applyFont="1" applyFill="1" applyBorder="1" applyAlignment="1">
      <alignment wrapText="1"/>
    </xf>
    <xf numFmtId="0" fontId="3" fillId="6" borderId="11" xfId="3" applyFont="1" applyFill="1" applyBorder="1" applyAlignment="1">
      <alignment wrapText="1"/>
    </xf>
    <xf numFmtId="0" fontId="3" fillId="7" borderId="5" xfId="3" applyFont="1" applyFill="1" applyBorder="1" applyAlignment="1">
      <alignment wrapText="1"/>
    </xf>
    <xf numFmtId="0" fontId="3" fillId="7" borderId="0" xfId="3" applyFont="1" applyFill="1" applyBorder="1"/>
    <xf numFmtId="0" fontId="3" fillId="7" borderId="10" xfId="3" applyFont="1" applyFill="1" applyBorder="1"/>
    <xf numFmtId="0" fontId="6" fillId="5" borderId="3" xfId="47" applyFont="1" applyFill="1" applyBorder="1" applyAlignment="1">
      <alignment horizontal="center" vertical="center" wrapText="1"/>
    </xf>
    <xf numFmtId="0" fontId="6" fillId="5" borderId="4" xfId="47" applyFont="1" applyFill="1" applyBorder="1" applyAlignment="1">
      <alignment horizontal="center" vertical="center"/>
    </xf>
    <xf numFmtId="0" fontId="6" fillId="5" borderId="8" xfId="47" applyFont="1" applyFill="1" applyBorder="1" applyAlignment="1">
      <alignment horizontal="center" vertical="center"/>
    </xf>
    <xf numFmtId="0" fontId="3" fillId="0" borderId="6" xfId="3" applyFont="1" applyFill="1" applyBorder="1" applyAlignment="1">
      <alignment horizontal="left" vertical="center" wrapText="1"/>
    </xf>
    <xf numFmtId="0" fontId="3" fillId="0" borderId="9" xfId="3" applyFont="1" applyFill="1" applyBorder="1" applyAlignment="1">
      <alignment horizontal="left" vertical="center" wrapText="1"/>
    </xf>
    <xf numFmtId="0" fontId="43" fillId="4" borderId="0" xfId="0" applyFont="1" applyFill="1" applyAlignment="1">
      <alignment horizontal="left" vertical="top" wrapText="1"/>
    </xf>
    <xf numFmtId="0" fontId="46" fillId="0" borderId="0" xfId="47" applyFont="1" applyAlignment="1">
      <alignment horizontal="left"/>
    </xf>
    <xf numFmtId="0" fontId="43" fillId="4" borderId="0" xfId="0" applyFont="1" applyFill="1" applyBorder="1" applyAlignment="1">
      <alignment horizontal="center" vertical="center" wrapText="1"/>
    </xf>
    <xf numFmtId="0" fontId="45" fillId="0" borderId="0" xfId="47" applyFont="1" applyAlignment="1">
      <alignment horizontal="center" vertical="top"/>
    </xf>
    <xf numFmtId="166" fontId="41" fillId="4" borderId="0" xfId="0" applyNumberFormat="1" applyFont="1" applyFill="1" applyBorder="1" applyAlignment="1">
      <alignment horizontal="left" vertical="center" wrapText="1"/>
    </xf>
    <xf numFmtId="0" fontId="41" fillId="0" borderId="0" xfId="0" applyFont="1" applyFill="1" applyBorder="1"/>
    <xf numFmtId="0" fontId="41" fillId="0" borderId="1" xfId="0" applyFont="1" applyBorder="1"/>
  </cellXfs>
  <cellStyles count="59">
    <cellStyle name="60% — акцент2 2" xfId="21"/>
    <cellStyle name="Excel Built-in Normal" xfId="24"/>
    <cellStyle name="Heading 2 2" xfId="25"/>
    <cellStyle name="Normal 2" xfId="27"/>
    <cellStyle name="Normal 2 2" xfId="18"/>
    <cellStyle name="Normal 2 2 2" xfId="56"/>
    <cellStyle name="Normal 2 3" xfId="19"/>
    <cellStyle name="Normal 2 4" xfId="57"/>
    <cellStyle name="Normal_Золотая смета" xfId="17"/>
    <cellStyle name="S0" xfId="26"/>
    <cellStyle name="S1" xfId="20"/>
    <cellStyle name="S10" xfId="22"/>
    <cellStyle name="S11" xfId="6"/>
    <cellStyle name="S12" xfId="2"/>
    <cellStyle name="S13" xfId="4"/>
    <cellStyle name="S14" xfId="10"/>
    <cellStyle name="S15" xfId="13"/>
    <cellStyle name="S16" xfId="16"/>
    <cellStyle name="S17" xfId="29"/>
    <cellStyle name="S18" xfId="32"/>
    <cellStyle name="S19" xfId="34"/>
    <cellStyle name="S2" xfId="36"/>
    <cellStyle name="S20" xfId="12"/>
    <cellStyle name="S21" xfId="15"/>
    <cellStyle name="S22" xfId="30"/>
    <cellStyle name="S23" xfId="33"/>
    <cellStyle name="S24" xfId="35"/>
    <cellStyle name="S25" xfId="37"/>
    <cellStyle name="S3" xfId="38"/>
    <cellStyle name="S4" xfId="39"/>
    <cellStyle name="S5" xfId="40"/>
    <cellStyle name="S6" xfId="41"/>
    <cellStyle name="S7" xfId="42"/>
    <cellStyle name="S8" xfId="43"/>
    <cellStyle name="S9" xfId="44"/>
    <cellStyle name="Гиперссылка 2" xfId="45"/>
    <cellStyle name="для себестоимости" xfId="46"/>
    <cellStyle name="Обычный" xfId="0" builtinId="0"/>
    <cellStyle name="Обычный 2" xfId="23"/>
    <cellStyle name="Обычный 2 2" xfId="47"/>
    <cellStyle name="Обычный 2 2 2" xfId="58"/>
    <cellStyle name="Обычный 3" xfId="5"/>
    <cellStyle name="Обычный 3 2" xfId="48"/>
    <cellStyle name="Обычный 4" xfId="1"/>
    <cellStyle name="Обычный 4 2" xfId="9"/>
    <cellStyle name="Обычный 4 2 2" xfId="49"/>
    <cellStyle name="Обычный 5" xfId="3"/>
    <cellStyle name="Обычный 6" xfId="8"/>
    <cellStyle name="Обычный 6 2" xfId="50"/>
    <cellStyle name="Обычный 6 2 2" xfId="51"/>
    <cellStyle name="Обычный 6 3" xfId="52"/>
    <cellStyle name="Обычный 7" xfId="11"/>
    <cellStyle name="Обычный 7 2" xfId="28"/>
    <cellStyle name="Обычный 8" xfId="14"/>
    <cellStyle name="Обычный 8 2" xfId="53"/>
    <cellStyle name="Обычный 9" xfId="31"/>
    <cellStyle name="Пояснение" xfId="7" builtinId="53"/>
    <cellStyle name="Стиль 1" xfId="54"/>
    <cellStyle name="Финансовый 2" xfId="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121" t="s">
        <v>0</v>
      </c>
      <c r="B1" s="122"/>
      <c r="C1" s="122"/>
      <c r="D1" s="122"/>
      <c r="E1" s="122"/>
      <c r="F1" s="122"/>
      <c r="G1" s="122"/>
      <c r="H1" s="122"/>
      <c r="I1" s="122"/>
      <c r="J1" s="122"/>
      <c r="K1" s="122"/>
      <c r="L1" s="122"/>
      <c r="M1" s="122"/>
      <c r="N1" s="122"/>
      <c r="O1" s="122"/>
      <c r="P1" s="122"/>
      <c r="Q1" s="122"/>
    </row>
    <row r="2" spans="1:18" ht="30" customHeight="1">
      <c r="A2" s="123" t="s">
        <v>1</v>
      </c>
      <c r="B2" s="124"/>
      <c r="C2" s="124"/>
      <c r="D2" s="124"/>
      <c r="E2" s="124"/>
      <c r="F2" s="124"/>
      <c r="G2" s="124"/>
      <c r="H2" s="124"/>
      <c r="I2" s="124"/>
      <c r="J2" s="124"/>
      <c r="K2" s="124"/>
      <c r="L2" s="124"/>
      <c r="M2" s="124"/>
      <c r="N2" s="124"/>
      <c r="O2" s="124"/>
      <c r="P2" s="124"/>
      <c r="Q2" s="124"/>
    </row>
    <row r="3" spans="1:18" ht="20.25" customHeight="1">
      <c r="B3" s="11"/>
      <c r="C3" s="11"/>
      <c r="D3" s="11"/>
      <c r="E3" s="125" t="s">
        <v>2</v>
      </c>
      <c r="F3" s="126"/>
      <c r="G3" s="127"/>
      <c r="H3" s="127"/>
      <c r="I3" s="127"/>
      <c r="J3" s="127"/>
      <c r="K3" s="127"/>
      <c r="L3" s="127"/>
      <c r="M3" s="127"/>
      <c r="N3" s="127"/>
      <c r="O3" s="11"/>
      <c r="P3" s="11"/>
      <c r="Q3" s="11"/>
    </row>
    <row r="4" spans="1:18">
      <c r="B4" s="11"/>
      <c r="C4" s="11"/>
      <c r="D4" s="11"/>
      <c r="E4" s="12"/>
      <c r="F4" s="13"/>
      <c r="G4" s="14"/>
      <c r="H4" s="14"/>
      <c r="I4" s="14"/>
      <c r="J4" s="14"/>
      <c r="K4" s="14"/>
      <c r="L4" s="14"/>
      <c r="M4" s="14"/>
      <c r="N4" s="14"/>
      <c r="O4" s="11"/>
      <c r="P4" s="11"/>
      <c r="Q4" s="11"/>
    </row>
    <row r="5" spans="1:18" ht="59.25" customHeight="1">
      <c r="A5" s="15"/>
      <c r="B5" s="128" t="s">
        <v>3</v>
      </c>
      <c r="C5" s="129"/>
      <c r="D5" s="129"/>
      <c r="E5" s="129"/>
      <c r="F5" s="129"/>
      <c r="G5" s="129"/>
      <c r="H5" s="129"/>
      <c r="I5" s="129"/>
      <c r="J5" s="129"/>
      <c r="K5" s="129"/>
      <c r="L5" s="129"/>
      <c r="M5" s="129"/>
      <c r="N5" s="129"/>
      <c r="O5" s="129"/>
      <c r="P5" s="129"/>
      <c r="Q5" s="130"/>
    </row>
    <row r="6" spans="1:18" ht="64.5" customHeight="1">
      <c r="A6" s="16">
        <v>1</v>
      </c>
      <c r="B6" s="113" t="s">
        <v>4</v>
      </c>
      <c r="C6" s="114"/>
      <c r="D6" s="114"/>
      <c r="E6" s="114"/>
      <c r="F6" s="114"/>
      <c r="G6" s="114"/>
      <c r="H6" s="114"/>
      <c r="I6" s="114"/>
      <c r="J6" s="114"/>
      <c r="K6" s="114"/>
      <c r="L6" s="114"/>
      <c r="M6" s="114"/>
      <c r="N6" s="114"/>
      <c r="O6" s="114"/>
      <c r="P6" s="114"/>
      <c r="Q6" s="115"/>
    </row>
    <row r="7" spans="1:18" ht="18" customHeight="1">
      <c r="A7" s="16">
        <v>2</v>
      </c>
      <c r="B7" s="113" t="s">
        <v>5</v>
      </c>
      <c r="C7" s="114"/>
      <c r="D7" s="114"/>
      <c r="E7" s="114"/>
      <c r="F7" s="114"/>
      <c r="G7" s="114"/>
      <c r="H7" s="114"/>
      <c r="I7" s="114"/>
      <c r="J7" s="114"/>
      <c r="K7" s="114"/>
      <c r="L7" s="114"/>
      <c r="M7" s="114"/>
      <c r="N7" s="114"/>
      <c r="O7" s="114"/>
      <c r="P7" s="114"/>
      <c r="Q7" s="115"/>
    </row>
    <row r="8" spans="1:18" ht="45" customHeight="1">
      <c r="A8" s="16">
        <v>3</v>
      </c>
      <c r="B8" s="116" t="s">
        <v>6</v>
      </c>
      <c r="C8" s="117"/>
      <c r="D8" s="117"/>
      <c r="E8" s="117"/>
      <c r="F8" s="117"/>
      <c r="G8" s="117"/>
      <c r="H8" s="117"/>
      <c r="I8" s="117"/>
      <c r="J8" s="117"/>
      <c r="K8" s="117"/>
      <c r="L8" s="117"/>
      <c r="M8" s="117"/>
      <c r="N8" s="117"/>
      <c r="O8" s="117"/>
      <c r="P8" s="117"/>
      <c r="Q8" s="118"/>
    </row>
    <row r="9" spans="1:18" ht="24" customHeight="1">
      <c r="A9" s="16">
        <v>4</v>
      </c>
      <c r="B9" s="113" t="s">
        <v>7</v>
      </c>
      <c r="C9" s="114"/>
      <c r="D9" s="114"/>
      <c r="E9" s="114"/>
      <c r="F9" s="114"/>
      <c r="G9" s="114"/>
      <c r="H9" s="114"/>
      <c r="I9" s="114"/>
      <c r="J9" s="114"/>
      <c r="K9" s="114"/>
      <c r="L9" s="114"/>
      <c r="M9" s="114"/>
      <c r="N9" s="114"/>
      <c r="O9" s="114"/>
      <c r="P9" s="114"/>
      <c r="Q9" s="115"/>
    </row>
    <row r="10" spans="1:18" ht="19.5" customHeight="1">
      <c r="A10" s="16">
        <v>5</v>
      </c>
      <c r="B10" s="113" t="s">
        <v>8</v>
      </c>
      <c r="C10" s="114"/>
      <c r="D10" s="114"/>
      <c r="E10" s="114"/>
      <c r="F10" s="114"/>
      <c r="G10" s="114"/>
      <c r="H10" s="114"/>
      <c r="I10" s="114"/>
      <c r="J10" s="114"/>
      <c r="K10" s="114"/>
      <c r="L10" s="114"/>
      <c r="M10" s="114"/>
      <c r="N10" s="114"/>
      <c r="O10" s="114"/>
      <c r="P10" s="114"/>
      <c r="Q10" s="115"/>
    </row>
    <row r="11" spans="1:18" ht="21" customHeight="1">
      <c r="A11" s="17"/>
      <c r="B11" s="119" t="s">
        <v>9</v>
      </c>
      <c r="C11" s="120"/>
      <c r="D11" s="120"/>
      <c r="E11" s="120"/>
      <c r="F11" s="120"/>
      <c r="G11" s="120"/>
      <c r="H11" s="120"/>
      <c r="I11" s="120"/>
      <c r="J11" s="120"/>
      <c r="K11" s="120"/>
      <c r="L11" s="120"/>
      <c r="M11" s="120"/>
      <c r="N11" s="120"/>
      <c r="O11" s="120"/>
      <c r="P11" s="120"/>
      <c r="Q11" s="120"/>
      <c r="R11" s="21"/>
    </row>
    <row r="12" spans="1:18" ht="21" customHeight="1">
      <c r="A12" s="18"/>
      <c r="B12" s="19"/>
      <c r="C12" s="20"/>
      <c r="D12" s="20"/>
      <c r="E12" s="20"/>
      <c r="F12" s="20"/>
      <c r="G12" s="20"/>
      <c r="H12" s="20"/>
      <c r="I12" s="20"/>
      <c r="J12" s="20"/>
      <c r="K12" s="20"/>
      <c r="L12" s="20"/>
      <c r="M12" s="20"/>
      <c r="N12" s="20"/>
      <c r="O12" s="20"/>
      <c r="P12" s="20"/>
      <c r="Q12" s="20"/>
    </row>
    <row r="13" spans="1:18">
      <c r="A13" s="111" t="s">
        <v>10</v>
      </c>
      <c r="B13" s="111"/>
      <c r="C13" s="111"/>
      <c r="D13" s="111"/>
      <c r="E13" s="111"/>
      <c r="F13" s="111"/>
      <c r="G13" s="111"/>
      <c r="H13" s="111"/>
      <c r="I13" s="111"/>
      <c r="J13" s="111"/>
      <c r="K13" s="111"/>
      <c r="L13" s="111"/>
      <c r="M13" s="111"/>
      <c r="N13" s="111"/>
      <c r="O13" s="111"/>
      <c r="P13" s="111"/>
      <c r="Q13" s="111"/>
    </row>
    <row r="14" spans="1:18" ht="15.75" customHeight="1">
      <c r="A14" s="111" t="s">
        <v>11</v>
      </c>
      <c r="B14" s="111"/>
      <c r="C14" s="111"/>
      <c r="D14" s="111"/>
      <c r="E14" s="111" t="s">
        <v>12</v>
      </c>
      <c r="F14" s="111"/>
      <c r="G14" s="111"/>
      <c r="H14" s="111"/>
      <c r="I14" s="111"/>
      <c r="J14" s="111"/>
      <c r="K14" s="111"/>
      <c r="L14" s="111"/>
      <c r="M14" s="111"/>
      <c r="N14" s="111"/>
      <c r="O14" s="111"/>
      <c r="P14" s="111"/>
      <c r="Q14" s="111"/>
    </row>
    <row r="15" spans="1:18" ht="15.75" customHeight="1">
      <c r="A15" s="111" t="s">
        <v>13</v>
      </c>
      <c r="B15" s="111"/>
      <c r="C15" s="111"/>
      <c r="D15" s="111"/>
      <c r="E15" s="111"/>
      <c r="F15" s="111"/>
      <c r="G15" s="111"/>
      <c r="H15" s="111"/>
      <c r="I15" s="111"/>
      <c r="J15" s="111"/>
      <c r="K15" s="111"/>
      <c r="L15" s="111"/>
      <c r="M15" s="111"/>
      <c r="N15" s="111"/>
      <c r="O15" s="111"/>
      <c r="P15" s="111"/>
      <c r="Q15" s="111"/>
    </row>
    <row r="16" spans="1:18" ht="24" customHeight="1">
      <c r="A16" s="105" t="s">
        <v>14</v>
      </c>
      <c r="B16" s="105"/>
      <c r="C16" s="105"/>
      <c r="D16" s="105"/>
      <c r="E16" s="112" t="s">
        <v>15</v>
      </c>
      <c r="F16" s="112"/>
      <c r="G16" s="112"/>
      <c r="H16" s="112"/>
      <c r="I16" s="112"/>
      <c r="J16" s="112"/>
      <c r="K16" s="112"/>
      <c r="L16" s="112"/>
      <c r="M16" s="112"/>
      <c r="N16" s="112"/>
      <c r="O16" s="112"/>
      <c r="P16" s="112"/>
      <c r="Q16" s="112"/>
    </row>
    <row r="17" spans="1:17" ht="47.25" customHeight="1">
      <c r="A17" s="105"/>
      <c r="B17" s="105"/>
      <c r="C17" s="105"/>
      <c r="D17" s="105"/>
      <c r="E17" s="107" t="s">
        <v>16</v>
      </c>
      <c r="F17" s="107"/>
      <c r="G17" s="107"/>
      <c r="H17" s="107"/>
      <c r="I17" s="107"/>
      <c r="J17" s="107"/>
      <c r="K17" s="107"/>
      <c r="L17" s="107"/>
      <c r="M17" s="107"/>
      <c r="N17" s="107"/>
      <c r="O17" s="107"/>
      <c r="P17" s="107"/>
      <c r="Q17" s="107"/>
    </row>
    <row r="18" spans="1:17" ht="39.75" customHeight="1">
      <c r="A18" s="105"/>
      <c r="B18" s="105"/>
      <c r="C18" s="105"/>
      <c r="D18" s="105"/>
      <c r="E18" s="107" t="s">
        <v>17</v>
      </c>
      <c r="F18" s="107"/>
      <c r="G18" s="107"/>
      <c r="H18" s="107"/>
      <c r="I18" s="107"/>
      <c r="J18" s="107"/>
      <c r="K18" s="107"/>
      <c r="L18" s="107"/>
      <c r="M18" s="107"/>
      <c r="N18" s="107"/>
      <c r="O18" s="107"/>
      <c r="P18" s="107"/>
      <c r="Q18" s="107"/>
    </row>
    <row r="19" spans="1:17" ht="38.25" customHeight="1">
      <c r="A19" s="105"/>
      <c r="B19" s="105"/>
      <c r="C19" s="105"/>
      <c r="D19" s="105"/>
      <c r="E19" s="107" t="s">
        <v>18</v>
      </c>
      <c r="F19" s="107"/>
      <c r="G19" s="107"/>
      <c r="H19" s="107"/>
      <c r="I19" s="107"/>
      <c r="J19" s="107"/>
      <c r="K19" s="107"/>
      <c r="L19" s="107"/>
      <c r="M19" s="107"/>
      <c r="N19" s="107"/>
      <c r="O19" s="107"/>
      <c r="P19" s="107"/>
      <c r="Q19" s="107"/>
    </row>
    <row r="20" spans="1:17" ht="30" customHeight="1">
      <c r="A20" s="105"/>
      <c r="B20" s="105"/>
      <c r="C20" s="105"/>
      <c r="D20" s="105"/>
      <c r="E20" s="107" t="s">
        <v>19</v>
      </c>
      <c r="F20" s="107"/>
      <c r="G20" s="107"/>
      <c r="H20" s="107"/>
      <c r="I20" s="107"/>
      <c r="J20" s="107"/>
      <c r="K20" s="107"/>
      <c r="L20" s="107"/>
      <c r="M20" s="107"/>
      <c r="N20" s="107"/>
      <c r="O20" s="107"/>
      <c r="P20" s="107"/>
      <c r="Q20" s="107"/>
    </row>
    <row r="21" spans="1:17" ht="53.25" customHeight="1">
      <c r="A21" s="105"/>
      <c r="B21" s="105"/>
      <c r="C21" s="105"/>
      <c r="D21" s="105"/>
      <c r="E21" s="107" t="s">
        <v>20</v>
      </c>
      <c r="F21" s="107"/>
      <c r="G21" s="107"/>
      <c r="H21" s="107"/>
      <c r="I21" s="107"/>
      <c r="J21" s="107"/>
      <c r="K21" s="107"/>
      <c r="L21" s="107"/>
      <c r="M21" s="107"/>
      <c r="N21" s="107"/>
      <c r="O21" s="107"/>
      <c r="P21" s="107"/>
      <c r="Q21" s="107"/>
    </row>
    <row r="22" spans="1:17">
      <c r="A22" s="108" t="s">
        <v>21</v>
      </c>
      <c r="B22" s="110"/>
      <c r="C22" s="110"/>
      <c r="D22" s="110"/>
      <c r="E22" s="110"/>
      <c r="F22" s="110"/>
      <c r="G22" s="110"/>
      <c r="H22" s="110"/>
      <c r="I22" s="110"/>
      <c r="J22" s="110"/>
      <c r="K22" s="110"/>
      <c r="L22" s="110"/>
      <c r="M22" s="110"/>
      <c r="N22" s="110"/>
      <c r="O22" s="110"/>
      <c r="P22" s="110"/>
      <c r="Q22" s="110"/>
    </row>
    <row r="23" spans="1:17" ht="48" customHeight="1">
      <c r="A23" s="105" t="s">
        <v>22</v>
      </c>
      <c r="B23" s="106"/>
      <c r="C23" s="106"/>
      <c r="D23" s="106"/>
      <c r="E23" s="107" t="s">
        <v>23</v>
      </c>
      <c r="F23" s="107"/>
      <c r="G23" s="107"/>
      <c r="H23" s="107"/>
      <c r="I23" s="107"/>
      <c r="J23" s="107"/>
      <c r="K23" s="107"/>
      <c r="L23" s="107"/>
      <c r="M23" s="107"/>
      <c r="N23" s="107"/>
      <c r="O23" s="107"/>
      <c r="P23" s="107"/>
      <c r="Q23" s="107"/>
    </row>
    <row r="24" spans="1:17" ht="46.5" customHeight="1">
      <c r="A24" s="106"/>
      <c r="B24" s="106"/>
      <c r="C24" s="106"/>
      <c r="D24" s="106"/>
      <c r="E24" s="107" t="s">
        <v>24</v>
      </c>
      <c r="F24" s="107"/>
      <c r="G24" s="107"/>
      <c r="H24" s="107"/>
      <c r="I24" s="107"/>
      <c r="J24" s="107"/>
      <c r="K24" s="107"/>
      <c r="L24" s="107"/>
      <c r="M24" s="107"/>
      <c r="N24" s="107"/>
      <c r="O24" s="107"/>
      <c r="P24" s="107"/>
      <c r="Q24" s="107"/>
    </row>
    <row r="25" spans="1:17" ht="46.5" customHeight="1">
      <c r="A25" s="106"/>
      <c r="B25" s="106"/>
      <c r="C25" s="106"/>
      <c r="D25" s="106"/>
      <c r="E25" s="107" t="s">
        <v>25</v>
      </c>
      <c r="F25" s="107"/>
      <c r="G25" s="107"/>
      <c r="H25" s="107"/>
      <c r="I25" s="107"/>
      <c r="J25" s="107"/>
      <c r="K25" s="107"/>
      <c r="L25" s="107"/>
      <c r="M25" s="107"/>
      <c r="N25" s="107"/>
      <c r="O25" s="107"/>
      <c r="P25" s="107"/>
      <c r="Q25" s="107"/>
    </row>
    <row r="26" spans="1:17">
      <c r="A26" s="106"/>
      <c r="B26" s="106"/>
      <c r="C26" s="106"/>
      <c r="D26" s="106"/>
      <c r="E26" s="107" t="s">
        <v>26</v>
      </c>
      <c r="F26" s="107"/>
      <c r="G26" s="107"/>
      <c r="H26" s="107"/>
      <c r="I26" s="107"/>
      <c r="J26" s="107"/>
      <c r="K26" s="107"/>
      <c r="L26" s="107"/>
      <c r="M26" s="107"/>
      <c r="N26" s="107"/>
      <c r="O26" s="107"/>
      <c r="P26" s="107"/>
      <c r="Q26" s="107"/>
    </row>
    <row r="27" spans="1:17">
      <c r="A27" s="108" t="s">
        <v>27</v>
      </c>
      <c r="B27" s="108"/>
      <c r="C27" s="108"/>
      <c r="D27" s="108"/>
      <c r="E27" s="108"/>
      <c r="F27" s="108"/>
      <c r="G27" s="108"/>
      <c r="H27" s="108"/>
      <c r="I27" s="108"/>
      <c r="J27" s="108"/>
      <c r="K27" s="108"/>
      <c r="L27" s="108"/>
      <c r="M27" s="108"/>
      <c r="N27" s="108"/>
      <c r="O27" s="108"/>
      <c r="P27" s="108"/>
      <c r="Q27" s="108"/>
    </row>
    <row r="28" spans="1:17" ht="58.5" customHeight="1">
      <c r="A28" s="105" t="s">
        <v>28</v>
      </c>
      <c r="B28" s="105"/>
      <c r="C28" s="105"/>
      <c r="D28" s="105"/>
      <c r="E28" s="107" t="s">
        <v>29</v>
      </c>
      <c r="F28" s="107"/>
      <c r="G28" s="107"/>
      <c r="H28" s="107"/>
      <c r="I28" s="107"/>
      <c r="J28" s="107"/>
      <c r="K28" s="107"/>
      <c r="L28" s="107"/>
      <c r="M28" s="107"/>
      <c r="N28" s="107"/>
      <c r="O28" s="107"/>
      <c r="P28" s="107"/>
      <c r="Q28" s="107"/>
    </row>
    <row r="29" spans="1:17" ht="24" customHeight="1">
      <c r="A29" s="108" t="s">
        <v>30</v>
      </c>
      <c r="B29" s="108"/>
      <c r="C29" s="108"/>
      <c r="D29" s="108"/>
      <c r="E29" s="108"/>
      <c r="F29" s="108"/>
      <c r="G29" s="108"/>
      <c r="H29" s="108"/>
      <c r="I29" s="108"/>
      <c r="J29" s="108"/>
      <c r="K29" s="108"/>
      <c r="L29" s="108"/>
      <c r="M29" s="108"/>
      <c r="N29" s="108"/>
      <c r="O29" s="108"/>
      <c r="P29" s="108"/>
      <c r="Q29" s="108"/>
    </row>
    <row r="30" spans="1:17" ht="50.25" customHeight="1">
      <c r="A30" s="106">
        <v>4</v>
      </c>
      <c r="B30" s="106"/>
      <c r="C30" s="106"/>
      <c r="D30" s="106"/>
      <c r="E30" s="107" t="s">
        <v>31</v>
      </c>
      <c r="F30" s="107"/>
      <c r="G30" s="107"/>
      <c r="H30" s="107"/>
      <c r="I30" s="107"/>
      <c r="J30" s="107"/>
      <c r="K30" s="107"/>
      <c r="L30" s="107"/>
      <c r="M30" s="107"/>
      <c r="N30" s="107"/>
      <c r="O30" s="107"/>
      <c r="P30" s="107"/>
      <c r="Q30" s="107"/>
    </row>
    <row r="31" spans="1:17" ht="45.75" customHeight="1">
      <c r="A31" s="106"/>
      <c r="B31" s="106"/>
      <c r="C31" s="106"/>
      <c r="D31" s="106"/>
      <c r="E31" s="107" t="s">
        <v>32</v>
      </c>
      <c r="F31" s="107"/>
      <c r="G31" s="107"/>
      <c r="H31" s="107"/>
      <c r="I31" s="107"/>
      <c r="J31" s="107"/>
      <c r="K31" s="107"/>
      <c r="L31" s="107"/>
      <c r="M31" s="107"/>
      <c r="N31" s="107"/>
      <c r="O31" s="107"/>
      <c r="P31" s="107"/>
      <c r="Q31" s="107"/>
    </row>
    <row r="32" spans="1:17" ht="30" customHeight="1">
      <c r="A32" s="108" t="s">
        <v>33</v>
      </c>
      <c r="B32" s="108"/>
      <c r="C32" s="108"/>
      <c r="D32" s="108"/>
      <c r="E32" s="108"/>
      <c r="F32" s="108"/>
      <c r="G32" s="108"/>
      <c r="H32" s="108"/>
      <c r="I32" s="108"/>
      <c r="J32" s="108"/>
      <c r="K32" s="108"/>
      <c r="L32" s="108"/>
      <c r="M32" s="108"/>
      <c r="N32" s="108"/>
      <c r="O32" s="108"/>
      <c r="P32" s="108"/>
      <c r="Q32" s="108"/>
    </row>
    <row r="33" spans="1:17" ht="19.5" customHeight="1">
      <c r="A33" s="106">
        <v>5</v>
      </c>
      <c r="B33" s="106"/>
      <c r="C33" s="106"/>
      <c r="D33" s="106"/>
      <c r="E33" s="109" t="s">
        <v>34</v>
      </c>
      <c r="F33" s="109"/>
      <c r="G33" s="109"/>
      <c r="H33" s="109"/>
      <c r="I33" s="109"/>
      <c r="J33" s="109"/>
      <c r="K33" s="109"/>
      <c r="L33" s="109"/>
      <c r="M33" s="109"/>
      <c r="N33" s="109"/>
      <c r="O33" s="109"/>
      <c r="P33" s="109"/>
      <c r="Q33" s="109"/>
    </row>
    <row r="34" spans="1:17" ht="201.75" customHeight="1">
      <c r="A34" s="106"/>
      <c r="B34" s="106"/>
      <c r="C34" s="106"/>
      <c r="D34" s="106"/>
      <c r="E34" s="102" t="s">
        <v>35</v>
      </c>
      <c r="F34" s="102"/>
      <c r="G34" s="102"/>
      <c r="H34" s="102"/>
      <c r="I34" s="102"/>
      <c r="J34" s="102"/>
      <c r="K34" s="102"/>
      <c r="L34" s="102"/>
      <c r="M34" s="102"/>
      <c r="N34" s="102"/>
      <c r="O34" s="102"/>
      <c r="P34" s="102"/>
      <c r="Q34" s="102"/>
    </row>
    <row r="35" spans="1:17" ht="18.75" customHeight="1">
      <c r="A35" s="106"/>
      <c r="B35" s="106"/>
      <c r="C35" s="106"/>
      <c r="D35" s="106"/>
      <c r="E35" s="109" t="s">
        <v>36</v>
      </c>
      <c r="F35" s="109"/>
      <c r="G35" s="109"/>
      <c r="H35" s="109"/>
      <c r="I35" s="109"/>
      <c r="J35" s="109"/>
      <c r="K35" s="109"/>
      <c r="L35" s="109"/>
      <c r="M35" s="109"/>
      <c r="N35" s="109"/>
      <c r="O35" s="109"/>
      <c r="P35" s="109"/>
      <c r="Q35" s="109"/>
    </row>
    <row r="36" spans="1:17" ht="186.75" customHeight="1">
      <c r="A36" s="106"/>
      <c r="B36" s="106"/>
      <c r="C36" s="106"/>
      <c r="D36" s="106"/>
      <c r="E36" s="102" t="s">
        <v>37</v>
      </c>
      <c r="F36" s="103"/>
      <c r="G36" s="103"/>
      <c r="H36" s="103"/>
      <c r="I36" s="103"/>
      <c r="J36" s="103"/>
      <c r="K36" s="103"/>
      <c r="L36" s="103"/>
      <c r="M36" s="103"/>
      <c r="N36" s="103"/>
      <c r="O36" s="103"/>
      <c r="P36" s="103"/>
      <c r="Q36" s="103"/>
    </row>
    <row r="37" spans="1:17" ht="115.5" customHeight="1">
      <c r="A37" s="106"/>
      <c r="B37" s="106"/>
      <c r="C37" s="106"/>
      <c r="D37" s="106"/>
      <c r="E37" s="104" t="s">
        <v>38</v>
      </c>
      <c r="F37" s="104"/>
      <c r="G37" s="104"/>
      <c r="H37" s="104"/>
      <c r="I37" s="104"/>
      <c r="J37" s="104"/>
      <c r="K37" s="104"/>
      <c r="L37" s="104"/>
      <c r="M37" s="104"/>
      <c r="N37" s="104"/>
      <c r="O37" s="104"/>
      <c r="P37" s="104"/>
      <c r="Q37" s="104"/>
    </row>
    <row r="38" spans="1:17" ht="66.75" customHeight="1">
      <c r="A38" s="106"/>
      <c r="B38" s="106"/>
      <c r="C38" s="106"/>
      <c r="D38" s="106"/>
      <c r="E38" s="102" t="s">
        <v>39</v>
      </c>
      <c r="F38" s="103"/>
      <c r="G38" s="103"/>
      <c r="H38" s="103"/>
      <c r="I38" s="103"/>
      <c r="J38" s="103"/>
      <c r="K38" s="103"/>
      <c r="L38" s="103"/>
      <c r="M38" s="103"/>
      <c r="N38" s="103"/>
      <c r="O38" s="103"/>
      <c r="P38" s="103"/>
      <c r="Q38" s="103"/>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149" t="s">
        <v>41</v>
      </c>
      <c r="B2" s="150"/>
      <c r="C2" s="150"/>
      <c r="D2" s="150"/>
      <c r="E2" s="150"/>
      <c r="F2" s="150"/>
      <c r="G2" s="150"/>
      <c r="H2" s="150"/>
      <c r="I2" s="150"/>
      <c r="J2" s="150"/>
      <c r="K2" s="150"/>
      <c r="L2" s="150"/>
      <c r="M2" s="150"/>
      <c r="N2" s="151"/>
    </row>
    <row r="3" spans="1:14">
      <c r="A3" s="134" t="s">
        <v>42</v>
      </c>
      <c r="B3" s="135"/>
      <c r="C3" s="135"/>
      <c r="D3" s="135"/>
      <c r="E3" s="135"/>
      <c r="F3" s="135"/>
      <c r="G3" s="135"/>
      <c r="H3" s="135"/>
      <c r="I3" s="135"/>
      <c r="J3" s="135"/>
      <c r="K3" s="135"/>
      <c r="L3" s="135"/>
      <c r="M3" s="135"/>
      <c r="N3" s="136"/>
    </row>
    <row r="4" spans="1:14" ht="46.5" customHeight="1">
      <c r="A4" s="4" t="s">
        <v>43</v>
      </c>
      <c r="B4" s="152" t="s">
        <v>44</v>
      </c>
      <c r="C4" s="152"/>
      <c r="D4" s="152"/>
      <c r="E4" s="152"/>
      <c r="F4" s="152"/>
      <c r="G4" s="152"/>
      <c r="H4" s="152"/>
      <c r="I4" s="152"/>
      <c r="J4" s="152"/>
      <c r="K4" s="152"/>
      <c r="L4" s="152"/>
      <c r="M4" s="152"/>
      <c r="N4" s="153"/>
    </row>
    <row r="5" spans="1:14" ht="45.75" customHeight="1">
      <c r="A5" s="137" t="s">
        <v>45</v>
      </c>
      <c r="B5" s="138"/>
      <c r="C5" s="138"/>
      <c r="D5" s="138"/>
      <c r="E5" s="138"/>
      <c r="F5" s="138"/>
      <c r="G5" s="138"/>
      <c r="H5" s="138"/>
      <c r="I5" s="138"/>
      <c r="J5" s="138"/>
      <c r="K5" s="138"/>
      <c r="L5" s="138"/>
      <c r="M5" s="138"/>
      <c r="N5" s="139"/>
    </row>
    <row r="6" spans="1:14" ht="29.25" customHeight="1">
      <c r="A6" s="137" t="s">
        <v>46</v>
      </c>
      <c r="B6" s="138"/>
      <c r="C6" s="138"/>
      <c r="D6" s="138"/>
      <c r="E6" s="138"/>
      <c r="F6" s="138"/>
      <c r="G6" s="138"/>
      <c r="H6" s="138"/>
      <c r="I6" s="138"/>
      <c r="J6" s="138"/>
      <c r="K6" s="138"/>
      <c r="L6" s="138"/>
      <c r="M6" s="138"/>
      <c r="N6" s="139"/>
    </row>
    <row r="7" spans="1:14" ht="17.25" customHeight="1">
      <c r="A7" s="5" t="s">
        <v>47</v>
      </c>
      <c r="B7" s="6"/>
      <c r="C7" s="6"/>
      <c r="D7" s="6"/>
      <c r="E7" s="6"/>
      <c r="F7" s="6"/>
      <c r="G7" s="6"/>
      <c r="H7" s="6"/>
      <c r="I7" s="6"/>
      <c r="J7" s="6"/>
      <c r="K7" s="6"/>
      <c r="L7" s="6"/>
      <c r="M7" s="6"/>
      <c r="N7" s="8"/>
    </row>
    <row r="8" spans="1:14" ht="51" customHeight="1">
      <c r="A8" s="137" t="s">
        <v>48</v>
      </c>
      <c r="B8" s="138"/>
      <c r="C8" s="138"/>
      <c r="D8" s="138"/>
      <c r="E8" s="138"/>
      <c r="F8" s="138"/>
      <c r="G8" s="138"/>
      <c r="H8" s="138"/>
      <c r="I8" s="138"/>
      <c r="J8" s="138"/>
      <c r="K8" s="138"/>
      <c r="L8" s="138"/>
      <c r="M8" s="138"/>
      <c r="N8" s="139"/>
    </row>
    <row r="9" spans="1:14" ht="36" customHeight="1">
      <c r="A9" s="137" t="s">
        <v>49</v>
      </c>
      <c r="B9" s="138"/>
      <c r="C9" s="138"/>
      <c r="D9" s="138"/>
      <c r="E9" s="138"/>
      <c r="F9" s="138"/>
      <c r="G9" s="138"/>
      <c r="H9" s="138"/>
      <c r="I9" s="138"/>
      <c r="J9" s="138"/>
      <c r="K9" s="138"/>
      <c r="L9" s="138"/>
      <c r="M9" s="138"/>
      <c r="N9" s="139"/>
    </row>
    <row r="10" spans="1:14" ht="30" customHeight="1">
      <c r="A10" s="137" t="s">
        <v>50</v>
      </c>
      <c r="B10" s="138"/>
      <c r="C10" s="138"/>
      <c r="D10" s="138"/>
      <c r="E10" s="138"/>
      <c r="F10" s="138"/>
      <c r="G10" s="138"/>
      <c r="H10" s="138"/>
      <c r="I10" s="138"/>
      <c r="J10" s="138"/>
      <c r="K10" s="138"/>
      <c r="L10" s="138"/>
      <c r="M10" s="138"/>
      <c r="N10" s="139"/>
    </row>
    <row r="11" spans="1:14" ht="18.75" customHeight="1">
      <c r="A11" s="137" t="s">
        <v>51</v>
      </c>
      <c r="B11" s="138"/>
      <c r="C11" s="138"/>
      <c r="D11" s="138"/>
      <c r="E11" s="138"/>
      <c r="F11" s="138"/>
      <c r="G11" s="138"/>
      <c r="H11" s="138"/>
      <c r="I11" s="138"/>
      <c r="J11" s="138"/>
      <c r="K11" s="138"/>
      <c r="L11" s="138"/>
      <c r="M11" s="138"/>
      <c r="N11" s="139"/>
    </row>
    <row r="12" spans="1:14">
      <c r="A12" s="134" t="s">
        <v>52</v>
      </c>
      <c r="B12" s="135"/>
      <c r="C12" s="135"/>
      <c r="D12" s="135"/>
      <c r="E12" s="135"/>
      <c r="F12" s="135"/>
      <c r="G12" s="135"/>
      <c r="H12" s="135"/>
      <c r="I12" s="135"/>
      <c r="J12" s="135"/>
      <c r="K12" s="135"/>
      <c r="L12" s="135"/>
      <c r="M12" s="135"/>
      <c r="N12" s="136"/>
    </row>
    <row r="13" spans="1:14">
      <c r="A13" s="7" t="s">
        <v>53</v>
      </c>
      <c r="N13" s="9"/>
    </row>
    <row r="14" spans="1:14" ht="117" customHeight="1">
      <c r="A14" s="140" t="s">
        <v>54</v>
      </c>
      <c r="B14" s="141"/>
      <c r="C14" s="141"/>
      <c r="D14" s="141"/>
      <c r="E14" s="141"/>
      <c r="F14" s="141"/>
      <c r="G14" s="141"/>
      <c r="H14" s="141"/>
      <c r="I14" s="141"/>
      <c r="J14" s="141"/>
      <c r="K14" s="141"/>
      <c r="L14" s="141"/>
      <c r="M14" s="141"/>
      <c r="N14" s="142"/>
    </row>
    <row r="15" spans="1:14" ht="28.5" customHeight="1">
      <c r="A15" s="143" t="s">
        <v>55</v>
      </c>
      <c r="B15" s="144"/>
      <c r="C15" s="144"/>
      <c r="D15" s="144"/>
      <c r="E15" s="144"/>
      <c r="F15" s="144"/>
      <c r="G15" s="144"/>
      <c r="H15" s="144"/>
      <c r="I15" s="144"/>
      <c r="J15" s="144"/>
      <c r="K15" s="144"/>
      <c r="L15" s="144"/>
      <c r="M15" s="144"/>
      <c r="N15" s="145"/>
    </row>
    <row r="16" spans="1:14" ht="120" customHeight="1">
      <c r="A16" s="146" t="s">
        <v>56</v>
      </c>
      <c r="B16" s="147"/>
      <c r="C16" s="147"/>
      <c r="D16" s="147"/>
      <c r="E16" s="147"/>
      <c r="F16" s="147"/>
      <c r="G16" s="147"/>
      <c r="H16" s="147"/>
      <c r="I16" s="147"/>
      <c r="J16" s="147"/>
      <c r="K16" s="147"/>
      <c r="L16" s="147"/>
      <c r="M16" s="147"/>
      <c r="N16" s="148"/>
    </row>
    <row r="17" spans="1:14" ht="13.5" customHeight="1">
      <c r="A17" s="137" t="s">
        <v>57</v>
      </c>
      <c r="B17" s="138"/>
      <c r="C17" s="138"/>
      <c r="D17" s="138"/>
      <c r="E17" s="138"/>
      <c r="F17" s="138"/>
      <c r="G17" s="138"/>
      <c r="H17" s="138"/>
      <c r="I17" s="138"/>
      <c r="J17" s="138"/>
      <c r="K17" s="138"/>
      <c r="L17" s="138"/>
      <c r="M17" s="138"/>
      <c r="N17" s="139"/>
    </row>
    <row r="18" spans="1:14" ht="15" customHeight="1">
      <c r="A18" s="137" t="s">
        <v>58</v>
      </c>
      <c r="B18" s="138"/>
      <c r="C18" s="138"/>
      <c r="D18" s="138"/>
      <c r="E18" s="138"/>
      <c r="F18" s="138"/>
      <c r="G18" s="138"/>
      <c r="H18" s="138"/>
      <c r="I18" s="138"/>
      <c r="J18" s="138"/>
      <c r="K18" s="138"/>
      <c r="L18" s="138"/>
      <c r="M18" s="138"/>
      <c r="N18" s="139"/>
    </row>
    <row r="19" spans="1:14" ht="49.5" customHeight="1">
      <c r="A19" s="137" t="s">
        <v>59</v>
      </c>
      <c r="B19" s="138"/>
      <c r="C19" s="138"/>
      <c r="D19" s="138"/>
      <c r="E19" s="138"/>
      <c r="F19" s="138"/>
      <c r="G19" s="138"/>
      <c r="H19" s="138"/>
      <c r="I19" s="138"/>
      <c r="J19" s="138"/>
      <c r="K19" s="138"/>
      <c r="L19" s="138"/>
      <c r="M19" s="138"/>
      <c r="N19" s="139"/>
    </row>
    <row r="20" spans="1:14">
      <c r="A20" s="134" t="s">
        <v>60</v>
      </c>
      <c r="B20" s="135"/>
      <c r="C20" s="135"/>
      <c r="D20" s="135"/>
      <c r="E20" s="135"/>
      <c r="F20" s="135"/>
      <c r="G20" s="135"/>
      <c r="H20" s="135"/>
      <c r="I20" s="135"/>
      <c r="J20" s="135"/>
      <c r="K20" s="135"/>
      <c r="L20" s="135"/>
      <c r="M20" s="135"/>
      <c r="N20" s="136"/>
    </row>
    <row r="21" spans="1:14" ht="77.25" customHeight="1">
      <c r="A21" s="131" t="s">
        <v>61</v>
      </c>
      <c r="B21" s="132"/>
      <c r="C21" s="132"/>
      <c r="D21" s="132"/>
      <c r="E21" s="132"/>
      <c r="F21" s="132"/>
      <c r="G21" s="132"/>
      <c r="H21" s="132"/>
      <c r="I21" s="132"/>
      <c r="J21" s="132"/>
      <c r="K21" s="132"/>
      <c r="L21" s="132"/>
      <c r="M21" s="132"/>
      <c r="N21" s="133"/>
    </row>
    <row r="22" spans="1:14">
      <c r="A22" s="134" t="s">
        <v>62</v>
      </c>
      <c r="B22" s="135"/>
      <c r="C22" s="135"/>
      <c r="D22" s="135"/>
      <c r="E22" s="135"/>
      <c r="F22" s="135"/>
      <c r="G22" s="135"/>
      <c r="H22" s="135"/>
      <c r="I22" s="135"/>
      <c r="J22" s="135"/>
      <c r="K22" s="135"/>
      <c r="L22" s="135"/>
      <c r="M22" s="135"/>
      <c r="N22" s="136"/>
    </row>
    <row r="23" spans="1:14" ht="51.75" customHeight="1">
      <c r="A23" s="131" t="s">
        <v>63</v>
      </c>
      <c r="B23" s="132"/>
      <c r="C23" s="132"/>
      <c r="D23" s="132"/>
      <c r="E23" s="132"/>
      <c r="F23" s="132"/>
      <c r="G23" s="132"/>
      <c r="H23" s="132"/>
      <c r="I23" s="132"/>
      <c r="J23" s="132"/>
      <c r="K23" s="132"/>
      <c r="L23" s="132"/>
      <c r="M23" s="132"/>
      <c r="N23" s="133"/>
    </row>
    <row r="24" spans="1:14">
      <c r="A24" s="134" t="s">
        <v>64</v>
      </c>
      <c r="B24" s="135"/>
      <c r="C24" s="135"/>
      <c r="D24" s="135"/>
      <c r="E24" s="135"/>
      <c r="F24" s="135"/>
      <c r="G24" s="135"/>
      <c r="H24" s="135"/>
      <c r="I24" s="135"/>
      <c r="J24" s="135"/>
      <c r="K24" s="135"/>
      <c r="L24" s="135"/>
      <c r="M24" s="135"/>
      <c r="N24" s="136"/>
    </row>
    <row r="25" spans="1:14" ht="14.25" customHeight="1">
      <c r="A25" s="131" t="s">
        <v>65</v>
      </c>
      <c r="B25" s="132"/>
      <c r="C25" s="132"/>
      <c r="D25" s="132"/>
      <c r="E25" s="132"/>
      <c r="F25" s="132"/>
      <c r="G25" s="132"/>
      <c r="H25" s="132"/>
      <c r="I25" s="132"/>
      <c r="J25" s="132"/>
      <c r="K25" s="132"/>
      <c r="L25" s="132"/>
      <c r="M25" s="132"/>
      <c r="N25" s="133"/>
    </row>
    <row r="26" spans="1:14">
      <c r="A26" s="134" t="s">
        <v>66</v>
      </c>
      <c r="B26" s="135"/>
      <c r="C26" s="135"/>
      <c r="D26" s="135"/>
      <c r="E26" s="135"/>
      <c r="F26" s="135"/>
      <c r="G26" s="135"/>
      <c r="H26" s="135"/>
      <c r="I26" s="135"/>
      <c r="J26" s="135"/>
      <c r="K26" s="135"/>
      <c r="L26" s="135"/>
      <c r="M26" s="135"/>
      <c r="N26" s="136"/>
    </row>
    <row r="27" spans="1:14" ht="63" customHeight="1">
      <c r="A27" s="131" t="s">
        <v>67</v>
      </c>
      <c r="B27" s="132"/>
      <c r="C27" s="132"/>
      <c r="D27" s="132"/>
      <c r="E27" s="132"/>
      <c r="F27" s="132"/>
      <c r="G27" s="132"/>
      <c r="H27" s="132"/>
      <c r="I27" s="132"/>
      <c r="J27" s="132"/>
      <c r="K27" s="132"/>
      <c r="L27" s="132"/>
      <c r="M27" s="132"/>
      <c r="N27" s="133"/>
    </row>
    <row r="28" spans="1:14">
      <c r="A28" s="134" t="s">
        <v>68</v>
      </c>
      <c r="B28" s="135"/>
      <c r="C28" s="135"/>
      <c r="D28" s="135"/>
      <c r="E28" s="135"/>
      <c r="F28" s="135"/>
      <c r="G28" s="135"/>
      <c r="H28" s="135"/>
      <c r="I28" s="135"/>
      <c r="J28" s="135"/>
      <c r="K28" s="135"/>
      <c r="L28" s="135"/>
      <c r="M28" s="135"/>
      <c r="N28" s="136"/>
    </row>
    <row r="29" spans="1:14" ht="17.25" customHeight="1">
      <c r="A29" s="131" t="s">
        <v>69</v>
      </c>
      <c r="B29" s="132"/>
      <c r="C29" s="132"/>
      <c r="D29" s="132"/>
      <c r="E29" s="132"/>
      <c r="F29" s="132"/>
      <c r="G29" s="132"/>
      <c r="H29" s="132"/>
      <c r="I29" s="132"/>
      <c r="J29" s="132"/>
      <c r="K29" s="132"/>
      <c r="L29" s="132"/>
      <c r="M29" s="132"/>
      <c r="N29" s="133"/>
    </row>
    <row r="30" spans="1:14" ht="36" customHeight="1">
      <c r="A30" s="131" t="s">
        <v>70</v>
      </c>
      <c r="B30" s="132"/>
      <c r="C30" s="132"/>
      <c r="D30" s="132"/>
      <c r="E30" s="132"/>
      <c r="F30" s="132"/>
      <c r="G30" s="132"/>
      <c r="H30" s="132"/>
      <c r="I30" s="132"/>
      <c r="J30" s="132"/>
      <c r="K30" s="132"/>
      <c r="L30" s="132"/>
      <c r="M30" s="132"/>
      <c r="N30" s="133"/>
    </row>
    <row r="31" spans="1:14">
      <c r="A31" s="134" t="s">
        <v>71</v>
      </c>
      <c r="B31" s="135"/>
      <c r="C31" s="135"/>
      <c r="D31" s="135"/>
      <c r="E31" s="135"/>
      <c r="F31" s="135"/>
      <c r="G31" s="135"/>
      <c r="H31" s="135"/>
      <c r="I31" s="135"/>
      <c r="J31" s="135"/>
      <c r="K31" s="135"/>
      <c r="L31" s="135"/>
      <c r="M31" s="135"/>
      <c r="N31" s="136"/>
    </row>
    <row r="32" spans="1:14">
      <c r="A32" s="134" t="s">
        <v>72</v>
      </c>
      <c r="B32" s="135"/>
      <c r="C32" s="135"/>
      <c r="D32" s="135"/>
      <c r="E32" s="135"/>
      <c r="F32" s="135"/>
      <c r="G32" s="135"/>
      <c r="H32" s="135"/>
      <c r="I32" s="135"/>
      <c r="J32" s="135"/>
      <c r="K32" s="135"/>
      <c r="L32" s="135"/>
      <c r="M32" s="135"/>
      <c r="N32" s="136"/>
    </row>
    <row r="33" spans="1:14" ht="34.5" customHeight="1">
      <c r="A33" s="131" t="s">
        <v>73</v>
      </c>
      <c r="B33" s="132"/>
      <c r="C33" s="132"/>
      <c r="D33" s="132"/>
      <c r="E33" s="132"/>
      <c r="F33" s="132"/>
      <c r="G33" s="132"/>
      <c r="H33" s="132"/>
      <c r="I33" s="132"/>
      <c r="J33" s="132"/>
      <c r="K33" s="132"/>
      <c r="L33" s="132"/>
      <c r="M33" s="132"/>
      <c r="N33" s="133"/>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abSelected="1" zoomScale="90" zoomScaleNormal="90" workbookViewId="0">
      <selection activeCell="K41" sqref="K41"/>
    </sheetView>
  </sheetViews>
  <sheetFormatPr defaultColWidth="9.140625" defaultRowHeight="15"/>
  <cols>
    <col min="1" max="1" width="6.28515625" style="36" customWidth="1"/>
    <col min="2" max="2" width="45.5703125" style="26" customWidth="1"/>
    <col min="3" max="3" width="9.28515625" style="26" customWidth="1"/>
    <col min="4" max="4" width="9.85546875" style="26" customWidth="1"/>
    <col min="5" max="5" width="9.85546875" style="37" customWidth="1"/>
    <col min="6" max="6" width="12.42578125" style="26" customWidth="1"/>
    <col min="7" max="7" width="57.28515625" style="26" customWidth="1"/>
    <col min="8" max="8" width="9.140625" style="26" customWidth="1"/>
    <col min="9" max="9" width="9.5703125" style="26" customWidth="1"/>
    <col min="10" max="10" width="10.7109375" style="26" customWidth="1"/>
    <col min="11" max="11" width="13.140625" style="26" customWidth="1"/>
    <col min="12" max="12" width="9.140625" style="26"/>
    <col min="13" max="13" width="10" style="26" bestFit="1" customWidth="1"/>
    <col min="14" max="14" width="10.5703125" style="26" bestFit="1" customWidth="1"/>
    <col min="15" max="16384" width="9.140625" style="26"/>
  </cols>
  <sheetData>
    <row r="1" spans="1:11" s="39" customFormat="1">
      <c r="A1" s="155"/>
      <c r="B1" s="155"/>
      <c r="C1" s="84"/>
      <c r="D1" s="84"/>
      <c r="E1" s="84"/>
      <c r="F1" s="85"/>
      <c r="G1" s="157"/>
      <c r="H1" s="157"/>
      <c r="I1" s="157"/>
      <c r="J1" s="157"/>
      <c r="K1" s="157"/>
    </row>
    <row r="2" spans="1:11" s="39" customFormat="1">
      <c r="A2" s="155"/>
      <c r="B2" s="155"/>
      <c r="C2" s="84"/>
      <c r="D2" s="84"/>
      <c r="E2" s="84"/>
      <c r="F2" s="84"/>
      <c r="G2" s="84"/>
      <c r="H2" s="84"/>
      <c r="I2" s="86"/>
      <c r="J2" s="86"/>
      <c r="K2" s="86"/>
    </row>
    <row r="3" spans="1:11">
      <c r="A3" s="154"/>
      <c r="B3" s="154"/>
      <c r="C3" s="154"/>
      <c r="D3" s="154"/>
      <c r="E3" s="154"/>
      <c r="F3" s="154"/>
      <c r="G3" s="154"/>
      <c r="H3" s="154"/>
      <c r="I3" s="154"/>
      <c r="J3" s="154"/>
      <c r="K3" s="83"/>
    </row>
    <row r="4" spans="1:11" ht="29.45" customHeight="1">
      <c r="A4" s="154" t="s">
        <v>133</v>
      </c>
      <c r="B4" s="154"/>
      <c r="C4" s="154"/>
      <c r="D4" s="154"/>
      <c r="E4" s="154"/>
      <c r="F4" s="154"/>
      <c r="G4" s="154"/>
      <c r="H4" s="154"/>
      <c r="I4" s="154"/>
    </row>
    <row r="5" spans="1:11">
      <c r="A5" s="156" t="s">
        <v>138</v>
      </c>
      <c r="B5" s="156"/>
      <c r="C5" s="156"/>
      <c r="D5" s="156"/>
      <c r="E5" s="156"/>
      <c r="F5" s="156"/>
      <c r="G5" s="156"/>
      <c r="H5" s="156"/>
      <c r="I5" s="156"/>
      <c r="J5" s="156"/>
      <c r="K5" s="156"/>
    </row>
    <row r="6" spans="1:11">
      <c r="A6" s="156"/>
      <c r="B6" s="156"/>
      <c r="C6" s="156"/>
      <c r="D6" s="156"/>
      <c r="E6" s="156"/>
      <c r="F6" s="156"/>
      <c r="G6" s="156"/>
      <c r="H6" s="156"/>
      <c r="I6" s="156"/>
      <c r="J6" s="156"/>
      <c r="K6" s="156"/>
    </row>
    <row r="7" spans="1:11" s="32" customFormat="1" ht="86.25">
      <c r="A7" s="27" t="s">
        <v>74</v>
      </c>
      <c r="B7" s="28" t="s">
        <v>75</v>
      </c>
      <c r="C7" s="29" t="s">
        <v>76</v>
      </c>
      <c r="D7" s="30" t="s">
        <v>86</v>
      </c>
      <c r="E7" s="31" t="s">
        <v>89</v>
      </c>
      <c r="F7" s="30" t="s">
        <v>90</v>
      </c>
      <c r="G7" s="29" t="s">
        <v>77</v>
      </c>
      <c r="H7" s="29" t="s">
        <v>78</v>
      </c>
      <c r="I7" s="30" t="s">
        <v>79</v>
      </c>
      <c r="J7" s="30" t="s">
        <v>91</v>
      </c>
      <c r="K7" s="30" t="s">
        <v>92</v>
      </c>
    </row>
    <row r="8" spans="1:11" s="32" customFormat="1">
      <c r="A8" s="22">
        <v>1</v>
      </c>
      <c r="B8" s="70" t="s">
        <v>102</v>
      </c>
      <c r="C8" s="71" t="s">
        <v>98</v>
      </c>
      <c r="D8" s="72">
        <v>0.72</v>
      </c>
      <c r="E8" s="58">
        <v>34</v>
      </c>
      <c r="F8" s="58">
        <f>D8*E8</f>
        <v>24.48</v>
      </c>
      <c r="G8" s="73" t="s">
        <v>108</v>
      </c>
      <c r="H8" s="69" t="s">
        <v>80</v>
      </c>
      <c r="I8" s="65">
        <v>2</v>
      </c>
      <c r="J8" s="60">
        <v>75.83</v>
      </c>
      <c r="K8" s="24">
        <f>J8*I8</f>
        <v>151.66</v>
      </c>
    </row>
    <row r="9" spans="1:11" s="32" customFormat="1">
      <c r="A9" s="22">
        <v>2</v>
      </c>
      <c r="B9" s="66" t="s">
        <v>105</v>
      </c>
      <c r="C9" s="75" t="s">
        <v>80</v>
      </c>
      <c r="D9" s="75">
        <v>1</v>
      </c>
      <c r="E9" s="76">
        <v>476</v>
      </c>
      <c r="F9" s="58">
        <f t="shared" ref="F9:F36" si="0">D9*E9</f>
        <v>476</v>
      </c>
      <c r="G9" s="66" t="s">
        <v>106</v>
      </c>
      <c r="H9" s="75" t="s">
        <v>81</v>
      </c>
      <c r="I9" s="75">
        <v>0.5</v>
      </c>
      <c r="J9" s="75">
        <v>350</v>
      </c>
      <c r="K9" s="24">
        <f t="shared" ref="K9:K37" si="1">J9*I9</f>
        <v>175</v>
      </c>
    </row>
    <row r="10" spans="1:11" s="32" customFormat="1">
      <c r="A10" s="22">
        <v>3</v>
      </c>
      <c r="B10" s="68" t="s">
        <v>132</v>
      </c>
      <c r="C10" s="23" t="s">
        <v>98</v>
      </c>
      <c r="D10" s="58">
        <v>2.66</v>
      </c>
      <c r="E10" s="58">
        <v>98</v>
      </c>
      <c r="F10" s="58">
        <f t="shared" si="0"/>
        <v>260.68</v>
      </c>
      <c r="G10" s="64" t="s">
        <v>139</v>
      </c>
      <c r="H10" s="25" t="s">
        <v>80</v>
      </c>
      <c r="I10" s="61">
        <v>1</v>
      </c>
      <c r="J10" s="61">
        <v>2500</v>
      </c>
      <c r="K10" s="24">
        <f t="shared" si="1"/>
        <v>2500</v>
      </c>
    </row>
    <row r="11" spans="1:11" s="32" customFormat="1" ht="30">
      <c r="A11" s="22">
        <v>4</v>
      </c>
      <c r="B11" s="68" t="s">
        <v>109</v>
      </c>
      <c r="C11" s="23" t="s">
        <v>98</v>
      </c>
      <c r="D11" s="58">
        <v>0.85</v>
      </c>
      <c r="E11" s="58">
        <v>64</v>
      </c>
      <c r="F11" s="58">
        <f t="shared" si="0"/>
        <v>54.4</v>
      </c>
      <c r="G11" s="64" t="s">
        <v>110</v>
      </c>
      <c r="H11" s="25" t="s">
        <v>80</v>
      </c>
      <c r="I11" s="61">
        <v>1</v>
      </c>
      <c r="J11" s="61">
        <v>117.7</v>
      </c>
      <c r="K11" s="24">
        <f t="shared" si="1"/>
        <v>117.7</v>
      </c>
    </row>
    <row r="12" spans="1:11" s="32" customFormat="1">
      <c r="A12" s="22">
        <v>5</v>
      </c>
      <c r="B12" s="68"/>
      <c r="C12" s="23"/>
      <c r="D12" s="58"/>
      <c r="E12" s="58"/>
      <c r="F12" s="58"/>
      <c r="G12" s="38" t="s">
        <v>111</v>
      </c>
      <c r="H12" s="25" t="s">
        <v>80</v>
      </c>
      <c r="I12" s="61">
        <v>1</v>
      </c>
      <c r="J12" s="61">
        <v>28.33</v>
      </c>
      <c r="K12" s="24">
        <f t="shared" si="1"/>
        <v>28.33</v>
      </c>
    </row>
    <row r="13" spans="1:11" s="32" customFormat="1" ht="30">
      <c r="A13" s="22">
        <v>6</v>
      </c>
      <c r="B13" s="68" t="s">
        <v>136</v>
      </c>
      <c r="C13" s="67" t="s">
        <v>83</v>
      </c>
      <c r="D13" s="58">
        <v>3.3000000000000002E-2</v>
      </c>
      <c r="E13" s="58">
        <v>211</v>
      </c>
      <c r="F13" s="58">
        <f t="shared" si="0"/>
        <v>6.9630000000000001</v>
      </c>
      <c r="G13" s="69" t="s">
        <v>97</v>
      </c>
      <c r="H13" s="69" t="s">
        <v>82</v>
      </c>
      <c r="I13" s="60">
        <v>0.05</v>
      </c>
      <c r="J13" s="60">
        <v>38.58</v>
      </c>
      <c r="K13" s="24">
        <f t="shared" si="1"/>
        <v>1.929</v>
      </c>
    </row>
    <row r="14" spans="1:11" s="32" customFormat="1">
      <c r="A14" s="22">
        <v>7</v>
      </c>
      <c r="B14" s="68"/>
      <c r="C14" s="23"/>
      <c r="D14" s="58"/>
      <c r="E14" s="58"/>
      <c r="F14" s="58"/>
      <c r="G14" s="69" t="s">
        <v>112</v>
      </c>
      <c r="H14" s="69" t="s">
        <v>84</v>
      </c>
      <c r="I14" s="60">
        <v>0</v>
      </c>
      <c r="J14" s="60" t="s">
        <v>113</v>
      </c>
      <c r="K14" s="24">
        <v>0</v>
      </c>
    </row>
    <row r="15" spans="1:11" s="32" customFormat="1">
      <c r="A15" s="22">
        <v>8</v>
      </c>
      <c r="B15" s="68"/>
      <c r="C15" s="23"/>
      <c r="D15" s="58"/>
      <c r="E15" s="58"/>
      <c r="F15" s="58"/>
      <c r="G15" s="69" t="s">
        <v>100</v>
      </c>
      <c r="H15" s="69" t="s">
        <v>81</v>
      </c>
      <c r="I15" s="60">
        <f>D13*6</f>
        <v>0.19800000000000001</v>
      </c>
      <c r="J15" s="60">
        <v>7.36</v>
      </c>
      <c r="K15" s="24">
        <f t="shared" si="1"/>
        <v>1.4572800000000001</v>
      </c>
    </row>
    <row r="16" spans="1:11" s="32" customFormat="1">
      <c r="A16" s="22">
        <v>9</v>
      </c>
      <c r="B16" s="68"/>
      <c r="C16" s="23"/>
      <c r="D16" s="58"/>
      <c r="E16" s="58"/>
      <c r="F16" s="58"/>
      <c r="G16" s="69" t="s">
        <v>99</v>
      </c>
      <c r="H16" s="69" t="s">
        <v>81</v>
      </c>
      <c r="I16" s="60">
        <f>D13*0.3</f>
        <v>9.9000000000000008E-3</v>
      </c>
      <c r="J16" s="60">
        <v>116.67</v>
      </c>
      <c r="K16" s="24">
        <f t="shared" si="1"/>
        <v>1.1550330000000002</v>
      </c>
    </row>
    <row r="17" spans="1:15" s="32" customFormat="1">
      <c r="A17" s="22">
        <v>10</v>
      </c>
      <c r="B17" s="68" t="s">
        <v>129</v>
      </c>
      <c r="C17" s="23" t="s">
        <v>80</v>
      </c>
      <c r="D17" s="58">
        <v>1</v>
      </c>
      <c r="E17" s="58">
        <v>112</v>
      </c>
      <c r="F17" s="58">
        <f t="shared" si="0"/>
        <v>112</v>
      </c>
      <c r="G17" s="64" t="s">
        <v>104</v>
      </c>
      <c r="H17" s="25" t="s">
        <v>80</v>
      </c>
      <c r="I17" s="61">
        <v>0</v>
      </c>
      <c r="J17" s="60" t="s">
        <v>113</v>
      </c>
      <c r="K17" s="24">
        <v>0</v>
      </c>
    </row>
    <row r="18" spans="1:15" s="32" customFormat="1">
      <c r="A18" s="22">
        <v>11</v>
      </c>
      <c r="B18" s="22" t="s">
        <v>114</v>
      </c>
      <c r="C18" s="75" t="s">
        <v>80</v>
      </c>
      <c r="D18" s="75">
        <v>1</v>
      </c>
      <c r="E18" s="76">
        <v>170</v>
      </c>
      <c r="F18" s="58">
        <f t="shared" si="0"/>
        <v>170</v>
      </c>
      <c r="G18" s="66" t="s">
        <v>115</v>
      </c>
      <c r="H18" s="25" t="s">
        <v>80</v>
      </c>
      <c r="I18" s="61">
        <v>1</v>
      </c>
      <c r="J18" s="61">
        <v>1126.25</v>
      </c>
      <c r="K18" s="24">
        <f t="shared" si="1"/>
        <v>1126.25</v>
      </c>
    </row>
    <row r="19" spans="1:15" s="32" customFormat="1">
      <c r="A19" s="22">
        <v>12</v>
      </c>
      <c r="B19" s="68" t="s">
        <v>118</v>
      </c>
      <c r="C19" s="67" t="s">
        <v>83</v>
      </c>
      <c r="D19" s="58">
        <v>0.16</v>
      </c>
      <c r="E19" s="58">
        <v>177</v>
      </c>
      <c r="F19" s="58">
        <f t="shared" si="0"/>
        <v>28.32</v>
      </c>
      <c r="G19" s="69" t="s">
        <v>97</v>
      </c>
      <c r="H19" s="69" t="s">
        <v>82</v>
      </c>
      <c r="I19" s="60">
        <v>0.1</v>
      </c>
      <c r="J19" s="60">
        <v>38.58</v>
      </c>
      <c r="K19" s="24">
        <f t="shared" si="1"/>
        <v>3.8580000000000001</v>
      </c>
    </row>
    <row r="20" spans="1:15" s="32" customFormat="1">
      <c r="A20" s="22">
        <v>13</v>
      </c>
      <c r="B20" s="68"/>
      <c r="C20" s="23"/>
      <c r="D20" s="58"/>
      <c r="E20" s="58"/>
      <c r="F20" s="58"/>
      <c r="G20" s="69" t="s">
        <v>135</v>
      </c>
      <c r="H20" s="69" t="s">
        <v>84</v>
      </c>
      <c r="I20" s="60">
        <v>0.16</v>
      </c>
      <c r="J20" s="60">
        <v>258.33999999999997</v>
      </c>
      <c r="K20" s="24">
        <f t="shared" si="1"/>
        <v>41.334399999999995</v>
      </c>
    </row>
    <row r="21" spans="1:15" s="32" customFormat="1">
      <c r="A21" s="22">
        <v>14</v>
      </c>
      <c r="B21" s="68"/>
      <c r="C21" s="23"/>
      <c r="D21" s="58"/>
      <c r="E21" s="58"/>
      <c r="F21" s="58"/>
      <c r="G21" s="69" t="s">
        <v>100</v>
      </c>
      <c r="H21" s="69" t="s">
        <v>81</v>
      </c>
      <c r="I21" s="60">
        <v>1</v>
      </c>
      <c r="J21" s="60">
        <v>7.36</v>
      </c>
      <c r="K21" s="24">
        <f t="shared" si="1"/>
        <v>7.36</v>
      </c>
    </row>
    <row r="22" spans="1:15" s="32" customFormat="1">
      <c r="A22" s="22">
        <v>15</v>
      </c>
      <c r="B22" s="68"/>
      <c r="C22" s="23"/>
      <c r="D22" s="58"/>
      <c r="E22" s="58"/>
      <c r="F22" s="58"/>
      <c r="G22" s="69"/>
      <c r="H22" s="69"/>
      <c r="I22" s="60"/>
      <c r="J22" s="60"/>
      <c r="K22" s="24"/>
    </row>
    <row r="23" spans="1:15" s="32" customFormat="1" ht="30">
      <c r="A23" s="22">
        <v>16</v>
      </c>
      <c r="B23" s="22" t="s">
        <v>116</v>
      </c>
      <c r="C23" s="23" t="s">
        <v>98</v>
      </c>
      <c r="D23" s="58">
        <v>0.25</v>
      </c>
      <c r="E23" s="58">
        <v>44</v>
      </c>
      <c r="F23" s="58">
        <f t="shared" si="0"/>
        <v>11</v>
      </c>
      <c r="G23" s="64"/>
      <c r="H23" s="25"/>
      <c r="I23" s="61"/>
      <c r="J23" s="61"/>
      <c r="K23" s="24"/>
      <c r="M23" s="158"/>
      <c r="N23" s="159"/>
      <c r="O23" s="159"/>
    </row>
    <row r="24" spans="1:15" s="32" customFormat="1" ht="30">
      <c r="A24" s="22">
        <v>17</v>
      </c>
      <c r="B24" s="59" t="s">
        <v>101</v>
      </c>
      <c r="C24" s="63" t="s">
        <v>84</v>
      </c>
      <c r="D24" s="60">
        <v>0.25</v>
      </c>
      <c r="E24" s="58">
        <v>65</v>
      </c>
      <c r="F24" s="58">
        <f t="shared" si="0"/>
        <v>16.25</v>
      </c>
      <c r="G24" s="69" t="s">
        <v>96</v>
      </c>
      <c r="H24" s="60" t="s">
        <v>82</v>
      </c>
      <c r="I24" s="60">
        <f>D24*0.1</f>
        <v>2.5000000000000001E-2</v>
      </c>
      <c r="J24" s="60">
        <v>38.58</v>
      </c>
      <c r="K24" s="24">
        <f t="shared" si="1"/>
        <v>0.96450000000000002</v>
      </c>
      <c r="M24" s="158"/>
      <c r="N24" s="159"/>
      <c r="O24" s="159"/>
    </row>
    <row r="25" spans="1:15" s="32" customFormat="1">
      <c r="A25" s="22">
        <v>18</v>
      </c>
      <c r="B25" s="59"/>
      <c r="C25" s="63"/>
      <c r="D25" s="60"/>
      <c r="E25" s="58"/>
      <c r="F25" s="58"/>
      <c r="G25" s="69" t="s">
        <v>140</v>
      </c>
      <c r="H25" s="60" t="s">
        <v>80</v>
      </c>
      <c r="I25" s="60">
        <v>0.1</v>
      </c>
      <c r="J25" s="60">
        <v>63.33</v>
      </c>
      <c r="K25" s="24">
        <f t="shared" si="1"/>
        <v>6.3330000000000002</v>
      </c>
      <c r="M25" s="158"/>
      <c r="N25" s="159"/>
      <c r="O25" s="159"/>
    </row>
    <row r="26" spans="1:15" s="32" customFormat="1" ht="30">
      <c r="A26" s="22">
        <v>19</v>
      </c>
      <c r="B26" s="74" t="s">
        <v>103</v>
      </c>
      <c r="C26" s="63" t="s">
        <v>84</v>
      </c>
      <c r="D26" s="60">
        <v>2.2599999999999998</v>
      </c>
      <c r="E26" s="58">
        <v>51</v>
      </c>
      <c r="F26" s="58">
        <f t="shared" si="0"/>
        <v>115.25999999999999</v>
      </c>
      <c r="G26" s="62" t="s">
        <v>117</v>
      </c>
      <c r="H26" s="60" t="s">
        <v>82</v>
      </c>
      <c r="I26" s="60">
        <f>D26*0.1+D27*0.3*0.1</f>
        <v>0.22599999999999998</v>
      </c>
      <c r="J26" s="60">
        <v>47.5</v>
      </c>
      <c r="K26" s="24">
        <f t="shared" si="1"/>
        <v>10.734999999999999</v>
      </c>
      <c r="M26" s="159"/>
      <c r="N26" s="159"/>
      <c r="O26" s="159"/>
    </row>
    <row r="27" spans="1:15" s="32" customFormat="1">
      <c r="A27" s="22">
        <v>20</v>
      </c>
      <c r="B27" s="74"/>
      <c r="C27" s="63"/>
      <c r="D27" s="60"/>
      <c r="E27" s="58"/>
      <c r="F27" s="58"/>
      <c r="G27" s="62" t="s">
        <v>141</v>
      </c>
      <c r="H27" s="60" t="s">
        <v>82</v>
      </c>
      <c r="I27" s="60">
        <f>(D26+D27*0.3)/7*2</f>
        <v>0.64571428571428569</v>
      </c>
      <c r="J27" s="60">
        <v>220</v>
      </c>
      <c r="K27" s="24">
        <f t="shared" si="1"/>
        <v>142.05714285714285</v>
      </c>
      <c r="M27" s="159"/>
      <c r="N27" s="159"/>
      <c r="O27" s="159"/>
    </row>
    <row r="28" spans="1:15" s="32" customFormat="1">
      <c r="A28" s="22">
        <v>21</v>
      </c>
      <c r="B28" s="22" t="s">
        <v>121</v>
      </c>
      <c r="C28" s="63" t="s">
        <v>84</v>
      </c>
      <c r="D28" s="24">
        <v>31</v>
      </c>
      <c r="E28" s="24">
        <v>44</v>
      </c>
      <c r="F28" s="58">
        <f t="shared" si="0"/>
        <v>1364</v>
      </c>
      <c r="G28" s="33"/>
      <c r="H28" s="33"/>
      <c r="I28" s="56"/>
      <c r="J28" s="57"/>
      <c r="K28" s="24"/>
    </row>
    <row r="29" spans="1:15" s="32" customFormat="1">
      <c r="A29" s="22">
        <v>22</v>
      </c>
      <c r="B29" s="22" t="s">
        <v>120</v>
      </c>
      <c r="C29" s="63" t="s">
        <v>84</v>
      </c>
      <c r="D29" s="24">
        <v>31</v>
      </c>
      <c r="E29" s="24">
        <v>29</v>
      </c>
      <c r="F29" s="58">
        <f t="shared" si="0"/>
        <v>899</v>
      </c>
      <c r="G29" s="33" t="s">
        <v>119</v>
      </c>
      <c r="H29" s="69" t="s">
        <v>84</v>
      </c>
      <c r="I29" s="56">
        <v>31</v>
      </c>
      <c r="J29" s="57">
        <v>34.42</v>
      </c>
      <c r="K29" s="24">
        <f t="shared" si="1"/>
        <v>1067.02</v>
      </c>
    </row>
    <row r="30" spans="1:15" s="32" customFormat="1">
      <c r="A30" s="22">
        <v>23</v>
      </c>
      <c r="B30" s="22" t="s">
        <v>122</v>
      </c>
      <c r="C30" s="63" t="s">
        <v>84</v>
      </c>
      <c r="D30" s="24">
        <v>31</v>
      </c>
      <c r="E30" s="24">
        <v>103</v>
      </c>
      <c r="F30" s="58">
        <f t="shared" si="0"/>
        <v>3193</v>
      </c>
      <c r="G30" s="33" t="s">
        <v>142</v>
      </c>
      <c r="H30" s="69" t="s">
        <v>80</v>
      </c>
      <c r="I30" s="56">
        <v>18</v>
      </c>
      <c r="J30" s="57">
        <v>29.17</v>
      </c>
      <c r="K30" s="24">
        <f t="shared" si="1"/>
        <v>525.06000000000006</v>
      </c>
    </row>
    <row r="31" spans="1:15" s="32" customFormat="1">
      <c r="A31" s="22">
        <v>24</v>
      </c>
      <c r="B31" s="22"/>
      <c r="C31" s="23"/>
      <c r="D31" s="24"/>
      <c r="E31" s="24"/>
      <c r="F31" s="58"/>
      <c r="G31" s="69" t="s">
        <v>97</v>
      </c>
      <c r="H31" s="69" t="s">
        <v>82</v>
      </c>
      <c r="I31" s="60">
        <f>0.2*D30</f>
        <v>6.2</v>
      </c>
      <c r="J31" s="60">
        <v>38.58</v>
      </c>
      <c r="K31" s="24">
        <f t="shared" si="1"/>
        <v>239.196</v>
      </c>
    </row>
    <row r="32" spans="1:15" s="32" customFormat="1">
      <c r="A32" s="22">
        <v>25</v>
      </c>
      <c r="B32" s="22"/>
      <c r="C32" s="23"/>
      <c r="D32" s="24"/>
      <c r="E32" s="24"/>
      <c r="F32" s="58"/>
      <c r="G32" s="33" t="s">
        <v>143</v>
      </c>
      <c r="H32" s="69" t="s">
        <v>80</v>
      </c>
      <c r="I32" s="56">
        <v>3</v>
      </c>
      <c r="J32" s="57">
        <v>52.87</v>
      </c>
      <c r="K32" s="24">
        <f t="shared" si="1"/>
        <v>158.60999999999999</v>
      </c>
    </row>
    <row r="33" spans="1:14" s="32" customFormat="1" ht="30">
      <c r="A33" s="22">
        <v>26</v>
      </c>
      <c r="B33" s="22"/>
      <c r="C33" s="23"/>
      <c r="D33" s="24"/>
      <c r="E33" s="24"/>
      <c r="F33" s="58"/>
      <c r="G33" s="62" t="s">
        <v>125</v>
      </c>
      <c r="H33" s="33" t="s">
        <v>85</v>
      </c>
      <c r="I33" s="56">
        <v>2</v>
      </c>
      <c r="J33" s="57">
        <v>146.66999999999999</v>
      </c>
      <c r="K33" s="24">
        <f t="shared" si="1"/>
        <v>293.33999999999997</v>
      </c>
    </row>
    <row r="34" spans="1:14" s="32" customFormat="1">
      <c r="A34" s="22">
        <v>27</v>
      </c>
      <c r="B34" s="22"/>
      <c r="C34" s="23"/>
      <c r="D34" s="24"/>
      <c r="E34" s="24"/>
      <c r="F34" s="58"/>
      <c r="G34" s="33" t="s">
        <v>126</v>
      </c>
      <c r="H34" s="69" t="s">
        <v>80</v>
      </c>
      <c r="I34" s="56">
        <v>8</v>
      </c>
      <c r="J34" s="57">
        <v>332.5</v>
      </c>
      <c r="K34" s="24">
        <f t="shared" si="1"/>
        <v>2660</v>
      </c>
    </row>
    <row r="35" spans="1:14" s="32" customFormat="1">
      <c r="A35" s="22">
        <v>28</v>
      </c>
      <c r="B35" s="22"/>
      <c r="C35" s="23"/>
      <c r="D35" s="24"/>
      <c r="E35" s="24"/>
      <c r="F35" s="58"/>
      <c r="G35" s="33" t="s">
        <v>127</v>
      </c>
      <c r="H35" s="69" t="s">
        <v>80</v>
      </c>
      <c r="I35" s="56">
        <v>25</v>
      </c>
      <c r="J35" s="57">
        <v>269.25</v>
      </c>
      <c r="K35" s="24">
        <f t="shared" si="1"/>
        <v>6731.25</v>
      </c>
    </row>
    <row r="36" spans="1:14" s="32" customFormat="1">
      <c r="A36" s="22">
        <v>29</v>
      </c>
      <c r="B36" s="74" t="s">
        <v>131</v>
      </c>
      <c r="C36" s="63" t="s">
        <v>84</v>
      </c>
      <c r="D36" s="60">
        <v>31</v>
      </c>
      <c r="E36" s="58">
        <v>74</v>
      </c>
      <c r="F36" s="58">
        <f t="shared" si="0"/>
        <v>2294</v>
      </c>
      <c r="G36" s="69" t="s">
        <v>97</v>
      </c>
      <c r="H36" s="69" t="s">
        <v>82</v>
      </c>
      <c r="I36" s="60">
        <v>6.4</v>
      </c>
      <c r="J36" s="60">
        <v>38.58</v>
      </c>
      <c r="K36" s="24">
        <f t="shared" si="1"/>
        <v>246.91200000000001</v>
      </c>
    </row>
    <row r="37" spans="1:14" s="32" customFormat="1" ht="30">
      <c r="A37" s="22">
        <v>30</v>
      </c>
      <c r="B37" s="68"/>
      <c r="C37" s="23"/>
      <c r="D37" s="58"/>
      <c r="E37" s="58"/>
      <c r="F37" s="58"/>
      <c r="G37" s="62" t="s">
        <v>128</v>
      </c>
      <c r="H37" s="69" t="s">
        <v>80</v>
      </c>
      <c r="I37" s="60">
        <v>1</v>
      </c>
      <c r="J37" s="60">
        <v>1724.17</v>
      </c>
      <c r="K37" s="24">
        <f t="shared" si="1"/>
        <v>1724.17</v>
      </c>
    </row>
    <row r="38" spans="1:14" s="32" customFormat="1" ht="29.25">
      <c r="A38" s="22"/>
      <c r="B38" s="40" t="s">
        <v>93</v>
      </c>
      <c r="C38" s="41"/>
      <c r="D38" s="44"/>
      <c r="E38" s="45"/>
      <c r="F38" s="46">
        <f>SUM(F8:F37)</f>
        <v>9025.3529999999992</v>
      </c>
      <c r="G38" s="52" t="s">
        <v>88</v>
      </c>
      <c r="H38" s="41"/>
      <c r="I38" s="42"/>
      <c r="J38" s="42"/>
      <c r="K38" s="43">
        <f>SUM(K8:K37)</f>
        <v>17961.681355857145</v>
      </c>
    </row>
    <row r="39" spans="1:14">
      <c r="A39" s="77"/>
      <c r="B39" s="160"/>
      <c r="C39" s="160"/>
      <c r="D39" s="160"/>
      <c r="E39" s="160"/>
      <c r="F39" s="160"/>
      <c r="G39" s="47" t="s">
        <v>94</v>
      </c>
      <c r="H39" s="48">
        <v>0.03</v>
      </c>
      <c r="I39" s="42"/>
      <c r="J39" s="42"/>
      <c r="K39" s="43">
        <f>K38*H39</f>
        <v>538.85044067571437</v>
      </c>
    </row>
    <row r="40" spans="1:14">
      <c r="A40" s="34"/>
      <c r="B40" s="47"/>
      <c r="C40" s="49"/>
      <c r="D40" s="50"/>
      <c r="E40" s="51"/>
      <c r="F40" s="46"/>
      <c r="G40" s="52" t="s">
        <v>88</v>
      </c>
      <c r="H40" s="41"/>
      <c r="I40" s="42"/>
      <c r="J40" s="42"/>
      <c r="K40" s="43">
        <f>K39+K38</f>
        <v>18500.531796532858</v>
      </c>
      <c r="M40" s="35"/>
    </row>
    <row r="41" spans="1:14">
      <c r="A41" s="34"/>
      <c r="B41" s="52" t="s">
        <v>87</v>
      </c>
      <c r="C41" s="53"/>
      <c r="D41" s="44"/>
      <c r="E41" s="45"/>
      <c r="F41" s="46">
        <f>F38</f>
        <v>9025.3529999999992</v>
      </c>
      <c r="G41" s="52" t="s">
        <v>95</v>
      </c>
      <c r="H41" s="53"/>
      <c r="I41" s="42"/>
      <c r="J41" s="42"/>
      <c r="K41" s="43">
        <f>F41+K40</f>
        <v>27525.884796532857</v>
      </c>
      <c r="M41" s="35"/>
    </row>
    <row r="42" spans="1:14">
      <c r="A42" s="34"/>
      <c r="B42" s="54"/>
      <c r="C42" s="53"/>
      <c r="D42" s="54"/>
      <c r="E42" s="55"/>
      <c r="F42" s="54"/>
      <c r="G42" s="52" t="s">
        <v>137</v>
      </c>
      <c r="H42" s="53"/>
      <c r="I42" s="42"/>
      <c r="J42" s="42"/>
      <c r="K42" s="43">
        <f>K43/6</f>
        <v>5505.1769593065719</v>
      </c>
      <c r="N42" s="35"/>
    </row>
    <row r="43" spans="1:14">
      <c r="A43" s="34"/>
      <c r="B43" s="54"/>
      <c r="C43" s="53"/>
      <c r="D43" s="54"/>
      <c r="E43" s="55"/>
      <c r="F43" s="54"/>
      <c r="G43" s="52" t="s">
        <v>95</v>
      </c>
      <c r="H43" s="53"/>
      <c r="I43" s="42"/>
      <c r="J43" s="42"/>
      <c r="K43" s="43">
        <f>K41*1.2</f>
        <v>33031.06175583943</v>
      </c>
      <c r="N43" s="82"/>
    </row>
    <row r="45" spans="1:14" s="39" customFormat="1">
      <c r="A45" s="84"/>
      <c r="B45" s="87"/>
      <c r="C45" s="87"/>
      <c r="D45" s="87"/>
      <c r="E45" s="87"/>
      <c r="F45" s="87"/>
      <c r="G45" s="88"/>
      <c r="H45" s="84"/>
      <c r="I45" s="84"/>
      <c r="J45" s="89"/>
      <c r="K45" s="90"/>
    </row>
    <row r="46" spans="1:14" s="39" customFormat="1">
      <c r="A46" s="84"/>
      <c r="B46" s="91"/>
      <c r="C46" s="92"/>
      <c r="D46" s="92"/>
      <c r="E46" s="93"/>
      <c r="F46" s="93"/>
      <c r="G46" s="94"/>
      <c r="H46" s="84"/>
      <c r="I46" s="84"/>
      <c r="J46" s="84"/>
      <c r="K46" s="95"/>
    </row>
    <row r="47" spans="1:14" s="39" customFormat="1">
      <c r="A47" s="84"/>
      <c r="B47" s="91"/>
      <c r="C47" s="92"/>
      <c r="D47" s="92"/>
      <c r="E47" s="93"/>
      <c r="F47" s="93"/>
      <c r="G47" s="94"/>
      <c r="H47" s="84"/>
      <c r="I47" s="84"/>
      <c r="J47" s="84"/>
      <c r="K47" s="84"/>
    </row>
    <row r="48" spans="1:14" s="39" customFormat="1">
      <c r="A48" s="84"/>
      <c r="B48" s="91"/>
      <c r="C48" s="92"/>
      <c r="D48" s="92"/>
      <c r="E48" s="93"/>
      <c r="F48" s="93"/>
      <c r="G48" s="94"/>
      <c r="H48" s="84"/>
      <c r="I48" s="84"/>
      <c r="J48" s="84"/>
      <c r="K48" s="95"/>
    </row>
    <row r="49" spans="1:13" s="39" customFormat="1">
      <c r="A49" s="84"/>
      <c r="B49" s="91"/>
      <c r="C49" s="92"/>
      <c r="D49" s="92"/>
      <c r="E49" s="93"/>
      <c r="F49" s="93"/>
      <c r="G49" s="94"/>
      <c r="H49" s="84"/>
      <c r="I49" s="84"/>
      <c r="J49" s="78"/>
      <c r="K49" s="95"/>
    </row>
    <row r="50" spans="1:13" s="39" customFormat="1">
      <c r="A50" s="84"/>
      <c r="B50" s="91"/>
      <c r="C50" s="92"/>
      <c r="D50" s="92"/>
      <c r="E50" s="93"/>
      <c r="F50" s="93"/>
      <c r="G50" s="94"/>
      <c r="H50" s="84"/>
      <c r="I50" s="84"/>
      <c r="J50" s="84"/>
      <c r="K50" s="84"/>
      <c r="M50" s="79"/>
    </row>
    <row r="51" spans="1:13" s="39" customFormat="1">
      <c r="A51" s="84"/>
      <c r="B51" s="96"/>
      <c r="C51" s="97"/>
      <c r="D51" s="93"/>
      <c r="E51" s="93"/>
      <c r="F51" s="93"/>
      <c r="G51" s="88"/>
      <c r="H51" s="84"/>
      <c r="I51" s="84"/>
      <c r="J51" s="84"/>
      <c r="K51" s="98"/>
      <c r="M51" s="80"/>
    </row>
    <row r="52" spans="1:13" s="39" customFormat="1">
      <c r="A52" s="84"/>
      <c r="B52" s="96"/>
      <c r="C52" s="99"/>
      <c r="D52" s="100"/>
      <c r="E52" s="100"/>
      <c r="F52" s="100"/>
      <c r="G52" s="101"/>
      <c r="H52" s="84"/>
      <c r="I52" s="84"/>
      <c r="J52" s="84"/>
      <c r="K52" s="84"/>
    </row>
    <row r="53" spans="1:13" s="39" customFormat="1">
      <c r="A53" s="84"/>
      <c r="B53" s="91"/>
      <c r="C53" s="92"/>
      <c r="D53" s="92"/>
      <c r="E53" s="92"/>
      <c r="F53" s="92"/>
      <c r="G53" s="94"/>
      <c r="H53" s="84"/>
      <c r="I53" s="84"/>
      <c r="J53" s="84"/>
      <c r="K53" s="84"/>
    </row>
    <row r="54" spans="1:13" s="39" customFormat="1">
      <c r="A54" s="81"/>
    </row>
    <row r="55" spans="1:13" s="39" customFormat="1">
      <c r="A55" s="81"/>
    </row>
    <row r="56" spans="1:13" s="39" customFormat="1">
      <c r="A56" s="81"/>
    </row>
    <row r="57" spans="1:13" s="39" customFormat="1">
      <c r="A57" s="81"/>
    </row>
  </sheetData>
  <protectedRanges>
    <protectedRange sqref="J28:J30 J32:J35" name="Range1_4_1_1_1_2_1_2"/>
  </protectedRanges>
  <autoFilter ref="A7:I43"/>
  <dataConsolidate/>
  <mergeCells count="6">
    <mergeCell ref="A4:I4"/>
    <mergeCell ref="A1:B1"/>
    <mergeCell ref="A2:B2"/>
    <mergeCell ref="A3:J3"/>
    <mergeCell ref="A5:K6"/>
    <mergeCell ref="G1:K1"/>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Дуденко Жанна Леонідівна</cp:lastModifiedBy>
  <cp:lastPrinted>2022-11-07T08:53:10Z</cp:lastPrinted>
  <dcterms:created xsi:type="dcterms:W3CDTF">1996-10-08T23:32:00Z</dcterms:created>
  <dcterms:modified xsi:type="dcterms:W3CDTF">2023-09-28T12:46:55Z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